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15" windowHeight="9720" activeTab="0"/>
  </bookViews>
  <sheets>
    <sheet name="ASISTENAT SOCIALA" sheetId="1" r:id="rId1"/>
    <sheet name="TAXE MATERIALE" sheetId="2" r:id="rId2"/>
    <sheet name="PRESTATII FAMBP" sheetId="3" r:id="rId3"/>
    <sheet name="salarii" sheetId="4" r:id="rId4"/>
  </sheets>
  <definedNames/>
  <calcPr fullCalcOnLoad="1"/>
</workbook>
</file>

<file path=xl/sharedStrings.xml><?xml version="1.0" encoding="utf-8"?>
<sst xmlns="http://schemas.openxmlformats.org/spreadsheetml/2006/main" count="3220" uniqueCount="591">
  <si>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</si>
  <si>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</si>
  <si>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</si>
  <si>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</si>
  <si>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</si>
  <si>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</si>
  <si>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</si>
  <si>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</si>
  <si>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</si>
  <si>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</si>
  <si>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</si>
  <si>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BENEFICIAR</t>
  </si>
  <si>
    <t xml:space="preserve">EXPLICATIE         </t>
  </si>
  <si>
    <t>SUMA (lei)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</si>
  <si>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</si>
  <si>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</si>
  <si>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</si>
  <si>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</si>
  <si>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</si>
  <si>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</si>
  <si>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</si>
  <si>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</si>
  <si>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</si>
  <si>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</si>
  <si>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</si>
  <si>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</si>
  <si>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</si>
  <si>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</si>
  <si>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</si>
  <si>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</si>
  <si>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</si>
  <si>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</si>
  <si>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</si>
  <si>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</si>
  <si>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</si>
  <si>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</si>
  <si>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</si>
  <si>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</si>
  <si>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</si>
  <si>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</si>
  <si>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</si>
  <si>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</si>
  <si>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</si>
  <si>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BUGET DE STAT</t>
  </si>
  <si>
    <t>CASA JUDETEANA DE PENSII OLT</t>
  </si>
  <si>
    <t>01.01.2016-31.01.2016</t>
  </si>
  <si>
    <t xml:space="preserve">alim card, pl impoz, contrib </t>
  </si>
  <si>
    <t>Subtotal 10.01.05</t>
  </si>
  <si>
    <t>10.01.05</t>
  </si>
  <si>
    <t>ianuarie</t>
  </si>
  <si>
    <t xml:space="preserve">ianuarie </t>
  </si>
  <si>
    <t>Total 10.01.05</t>
  </si>
  <si>
    <t>alim card indem concediu odihna</t>
  </si>
  <si>
    <t xml:space="preserve">CAS </t>
  </si>
  <si>
    <t xml:space="preserve">Subtotal </t>
  </si>
  <si>
    <t>alim card , pl impozit , contrib</t>
  </si>
  <si>
    <t>pl ind salarii</t>
  </si>
  <si>
    <t>pl ind pt CM</t>
  </si>
  <si>
    <t xml:space="preserve">somaj </t>
  </si>
  <si>
    <t xml:space="preserve">CASS </t>
  </si>
  <si>
    <t>indem delegare</t>
  </si>
  <si>
    <t xml:space="preserve">CAP 68  "BUGETUL ASIGURARILOR SOCIALE </t>
  </si>
  <si>
    <t>contrib ind pt cm</t>
  </si>
  <si>
    <t>contrib de asig  pt acc munca</t>
  </si>
  <si>
    <t>01.02.2016-29.02.2016</t>
  </si>
  <si>
    <t>alim card indem concediu odihna, indem concurs</t>
  </si>
  <si>
    <t>01.02.2016-29.02.02.2016</t>
  </si>
  <si>
    <t>01.03.2016-31.03.2016</t>
  </si>
  <si>
    <t>martie</t>
  </si>
  <si>
    <t>CAP 69 "FOND DE ACCIDENTE SI BOLI PROFESIONALE</t>
  </si>
  <si>
    <t>Alim card CM</t>
  </si>
  <si>
    <t>Alim  card CM</t>
  </si>
  <si>
    <t>PRECIZIA SERVICE</t>
  </si>
  <si>
    <t>SALUBRIS SA</t>
  </si>
  <si>
    <t>GUNOI MENAJER</t>
  </si>
  <si>
    <t>SPITALUL MUNICIPAL CARACAL</t>
  </si>
  <si>
    <t>ABONAMENT TELEKOM</t>
  </si>
  <si>
    <t>CNPR</t>
  </si>
  <si>
    <t>AJPS</t>
  </si>
  <si>
    <t>VODAFONE ROMANIA</t>
  </si>
  <si>
    <t>TEAMNET</t>
  </si>
  <si>
    <t>SUPORT APLICATII</t>
  </si>
  <si>
    <t>CNPR SA OJP DOLJ</t>
  </si>
  <si>
    <t xml:space="preserve">CORESPONDENTA INTERNA </t>
  </si>
  <si>
    <t xml:space="preserve">CHIRIE BON ORDINE </t>
  </si>
  <si>
    <t>BCR BUCURESTI</t>
  </si>
  <si>
    <t>BRD SLATINA</t>
  </si>
  <si>
    <t>BANCA TRANSILVANIA</t>
  </si>
  <si>
    <t>BANCA CARPATICA</t>
  </si>
  <si>
    <t xml:space="preserve">UNICREDIT TIRIAC </t>
  </si>
  <si>
    <t>BANCA ROMANEASCA</t>
  </si>
  <si>
    <t xml:space="preserve">CNPR </t>
  </si>
  <si>
    <t>TAXE TALOANE MOV</t>
  </si>
  <si>
    <t xml:space="preserve">TAXE  TR 1  PENSII  VIV, IOVR , AGR SI LEGI SPECIALE </t>
  </si>
  <si>
    <t>LUCRARE PRIORIPOST</t>
  </si>
  <si>
    <t>ROMPETROL</t>
  </si>
  <si>
    <t>TELEKOM ROMANIA</t>
  </si>
  <si>
    <t>TONER</t>
  </si>
  <si>
    <t>SC FOX COMPUTERS</t>
  </si>
  <si>
    <t>TRADUCERI</t>
  </si>
  <si>
    <t>TRANSPORT VALORI</t>
  </si>
  <si>
    <t>BUGETUL DE STAT</t>
  </si>
  <si>
    <t>HARTIE XEROX</t>
  </si>
  <si>
    <t>CONSUM GAZE</t>
  </si>
  <si>
    <t xml:space="preserve">ENERGIE ELECTRICA </t>
  </si>
  <si>
    <t>LA FANTANA</t>
  </si>
  <si>
    <t xml:space="preserve">ABONAMENT GAZDUIRE SITE </t>
  </si>
  <si>
    <t xml:space="preserve">SC CEZ VANZARE </t>
  </si>
  <si>
    <t>BCF</t>
  </si>
  <si>
    <t>CEC SLATINA</t>
  </si>
  <si>
    <t>OTP BANK</t>
  </si>
  <si>
    <t>CAP 68.03  "ASIGURARI SI ASISTENTA SOCIALA " TITL. 20 "BUNURI SI SERVICII"</t>
  </si>
  <si>
    <t>CAP 68.01  "ASIGURARI SI ASISTENTA SOCIALA " TITL. 20 "BUNURI SI SERVICII"</t>
  </si>
  <si>
    <t>COMISION PENSII</t>
  </si>
  <si>
    <t>PROCREDIT BANK BUCURESTI</t>
  </si>
  <si>
    <t>RAIFFEISEN LEASING IFN</t>
  </si>
  <si>
    <t>CAP 69.03  "ASIGURARI SI ASISTENTA SOCIALA " TITL. 20 "BUNURI SI SERVICII"</t>
  </si>
  <si>
    <t xml:space="preserve">CHELTUILEI CU TRANSMITEREA SI PLATA DREPTURILOR  - FOND DE ACCIDENTE </t>
  </si>
  <si>
    <t>BANK POST SLATINA</t>
  </si>
  <si>
    <t>BANCA COMERCIALA CARPATICA</t>
  </si>
  <si>
    <t>RAIFFEISEN LEASING</t>
  </si>
  <si>
    <t>TRANSA 1 PENSII</t>
  </si>
  <si>
    <t xml:space="preserve">DIFERENTE TAXE PENSII </t>
  </si>
  <si>
    <t xml:space="preserve">TAXE TR 2 PENSII </t>
  </si>
  <si>
    <t xml:space="preserve">TAXE TR 3 PENSII </t>
  </si>
  <si>
    <t xml:space="preserve">TAXE TR 4 PENSII </t>
  </si>
  <si>
    <t xml:space="preserve">CONTRIBUTII  PENTRU PERSOANE  CU HANDICAP </t>
  </si>
  <si>
    <t>SC TICONI PROTECTIE</t>
  </si>
  <si>
    <t>SERVICII CONTRACTUALE</t>
  </si>
  <si>
    <t xml:space="preserve">ABONAMENT PURIFICATOR APA </t>
  </si>
  <si>
    <t xml:space="preserve">ENERGIE ELECTRICA SI TERMICA </t>
  </si>
  <si>
    <t>SUCURSALA SERVICII EXPRESS</t>
  </si>
  <si>
    <t xml:space="preserve">TELEKOM ROMANIA </t>
  </si>
  <si>
    <t>CONSUM APA</t>
  </si>
  <si>
    <t>COMPANIA DE APA OLT</t>
  </si>
  <si>
    <t xml:space="preserve">SC ANDAN IMPEX SRL </t>
  </si>
  <si>
    <t xml:space="preserve">SERVICII MONITORIZARE </t>
  </si>
  <si>
    <t>SC DECK COMPUTER</t>
  </si>
  <si>
    <t xml:space="preserve">ECHO PLUS SRL </t>
  </si>
  <si>
    <t>B.N BUSINESS</t>
  </si>
  <si>
    <t>FURNITURI</t>
  </si>
  <si>
    <t>SPITALUL CARACAL</t>
  </si>
  <si>
    <t xml:space="preserve">SPITALUL MUNICIPAL CARACAL </t>
  </si>
  <si>
    <t xml:space="preserve">ABONAMENT VODAFONE </t>
  </si>
  <si>
    <t xml:space="preserve">CENTRUL JUDETEAN DE APARATURA  </t>
  </si>
  <si>
    <t xml:space="preserve">SERVICII APARATURA MEDICALA </t>
  </si>
  <si>
    <t>SERVICII PAZA SI INTREZINERE</t>
  </si>
  <si>
    <t xml:space="preserve">CHELTUIELI JUDECATA </t>
  </si>
  <si>
    <t xml:space="preserve">SC VENCO CONCAS GRUP SRL </t>
  </si>
  <si>
    <t>SERVICII CURATENIE</t>
  </si>
  <si>
    <t xml:space="preserve">CHIRIE </t>
  </si>
  <si>
    <t xml:space="preserve">SC INFORTECH PLUS SRL </t>
  </si>
  <si>
    <t xml:space="preserve">CHELTUILEI CU TRANSMITEREA SI PLATA DREPTURILOR  BUGETUL DE STAT </t>
  </si>
  <si>
    <t xml:space="preserve">CEC BANK SLATINA </t>
  </si>
  <si>
    <t>BANK POST</t>
  </si>
  <si>
    <t xml:space="preserve">CITI BANK </t>
  </si>
  <si>
    <t xml:space="preserve">TAXE  TR 2  PENSII   IOVR , AGR SI LEGI SPECIALE </t>
  </si>
  <si>
    <t>TAXE PENSII ALTE JUDETE</t>
  </si>
  <si>
    <t xml:space="preserve">DIFERENTE TAXE PENSI </t>
  </si>
  <si>
    <t xml:space="preserve">TAXE MANDATE PENSII AGR ALTE JUDETE </t>
  </si>
  <si>
    <t xml:space="preserve">TAXE  TR 3  PENSII   IOVR , AGR SI LEGI SPECIALE </t>
  </si>
  <si>
    <t>TAXE  TR 4  PENSII  IOVR , AGR SI LEGI SPECIALE SI TR 2 VIV</t>
  </si>
  <si>
    <t>CAP 69.03  "ASIGURARI SI ASISTENTA SOCIALA " TITL.57.01 " ASISTENTA SOCIALA IN CAZ DE BOLI"</t>
  </si>
  <si>
    <t xml:space="preserve">TOTAL PLATI  LUNA FEBRUARIE </t>
  </si>
  <si>
    <t>CAP 69.03  "ASIGURARI SI ASISTENTA SOCIALA " TITL.57.02 " COMPENSATII PENTRU ATINGEREA INTERGRITATII "</t>
  </si>
  <si>
    <t>CAP 69.03  "ASIGURARI SI ASISTENTA SOCIALA " TITL.57.02 " PRESTATII SI SERVICII PENTRU REABILITARE PROFESIONALA"</t>
  </si>
  <si>
    <t>CJP DOLJ</t>
  </si>
  <si>
    <t>CASS OLT</t>
  </si>
  <si>
    <t xml:space="preserve">CAPITOLUL 68.01 "ASIGURARI SI ASISTENTA SOCIALA"   </t>
  </si>
  <si>
    <t>TITLUL 57.01 "ASIGURARI SOCIALE"</t>
  </si>
  <si>
    <t xml:space="preserve"> TR.1INDEMNIZATII PENSII BUGETUL DE STAT</t>
  </si>
  <si>
    <t>BANCI</t>
  </si>
  <si>
    <t>INDEMNIZATII PENSII BUGETUL DE STAT</t>
  </si>
  <si>
    <t xml:space="preserve"> TR.2 INDEMNIZATII PENSII BUGETUL DE STAT</t>
  </si>
  <si>
    <t>CJP</t>
  </si>
  <si>
    <t>INDEMNIZATIE LG323/2000,COTE CONTRIBUTII</t>
  </si>
  <si>
    <t xml:space="preserve"> TR.3 INDEMNIZATII PENSII BUGETUL DE STAT</t>
  </si>
  <si>
    <t>IMPOZIT PENSII</t>
  </si>
  <si>
    <t xml:space="preserve"> TR.4 SI DIFERENTE ALTE JUDETE INDEMNIZATII PENSII BUGETUL DE STAT</t>
  </si>
  <si>
    <t>BUGETUL DE SANATATE</t>
  </si>
  <si>
    <t>FOND SANATATE PENSII</t>
  </si>
  <si>
    <t>PRIMARII</t>
  </si>
  <si>
    <t>POPRIRI PENSII</t>
  </si>
  <si>
    <t>EXECUTORII</t>
  </si>
  <si>
    <t>FINANTE CARACAL</t>
  </si>
  <si>
    <t>FINANTE SLATINA</t>
  </si>
  <si>
    <t>FINANATE CORABIA</t>
  </si>
  <si>
    <t>CONVORBIRI TELEFONICE PENSIONARI LEGI SPECIALE</t>
  </si>
  <si>
    <t>CJP OLT</t>
  </si>
  <si>
    <t>COMISION POPRIRI</t>
  </si>
  <si>
    <t xml:space="preserve">DEBITE PENSII </t>
  </si>
  <si>
    <t xml:space="preserve">CAPITOLUL 68.03 "ASIGURARI SI ASISTENTA SOCIALA"   </t>
  </si>
  <si>
    <t>BANCII</t>
  </si>
  <si>
    <t>PENSII</t>
  </si>
  <si>
    <t>TRANSA 2 PENSII</t>
  </si>
  <si>
    <t>TRANSA 3 PENSII</t>
  </si>
  <si>
    <t>MANDATE PAS</t>
  </si>
  <si>
    <t>COMINION POPRIRI</t>
  </si>
  <si>
    <t>FINANTE</t>
  </si>
  <si>
    <t>PLATI NETE DE CASA PENSII</t>
  </si>
  <si>
    <t>TITLUL 57.02 "AJUTOARE  SOCIALE IN NUMERAR"</t>
  </si>
  <si>
    <t>AJUTOARE DECES PLATITE PRIN CASIERIE PENSIONARI</t>
  </si>
  <si>
    <t>AJUTOARE DECES PLATITE PRIN CASIERIE ASIGURAT</t>
  </si>
  <si>
    <t>AJUTOARE DECES PLATITE PRIN MANDAT PENSIONARI</t>
  </si>
  <si>
    <t xml:space="preserve"> TRANSA 4 PENSII</t>
  </si>
  <si>
    <t>AJUTOARE DECES PLATITE CU OP ASIGURAT</t>
  </si>
  <si>
    <t>TOTAL PLATI</t>
  </si>
  <si>
    <t xml:space="preserve">CAPITOLUL 69.03 "ASIGURARI SI ASISTENTA SOCIALA"   </t>
  </si>
  <si>
    <t xml:space="preserve"> TR.4 SI DIFERENTE </t>
  </si>
  <si>
    <t>ALTE JUDETE INDEMNIZATII PENSII BUGETUL DE STAT</t>
  </si>
  <si>
    <t xml:space="preserve"> TRANSA 4 PENSII,DIFERENTE</t>
  </si>
  <si>
    <t>31,03,2016</t>
  </si>
  <si>
    <t>SOLD LA 31,03,2016</t>
  </si>
  <si>
    <t>AJUTOR DECES</t>
  </si>
  <si>
    <t>08,04,2016</t>
  </si>
  <si>
    <t>2732,2735,2734</t>
  </si>
  <si>
    <t>11,04,2016</t>
  </si>
  <si>
    <t>2788-2804</t>
  </si>
  <si>
    <t>2821-2823</t>
  </si>
  <si>
    <t>13,04,2016</t>
  </si>
  <si>
    <t>14,04,2016</t>
  </si>
  <si>
    <t>2888-2885</t>
  </si>
  <si>
    <t>18,04,2016</t>
  </si>
  <si>
    <t>2899-2900</t>
  </si>
  <si>
    <t>20,04,2016</t>
  </si>
  <si>
    <t>21,04,2016</t>
  </si>
  <si>
    <t>2930-2944</t>
  </si>
  <si>
    <t>22,04,2016</t>
  </si>
  <si>
    <t xml:space="preserve">MANDATE ALTE JUDETE </t>
  </si>
  <si>
    <t>25,04,2016</t>
  </si>
  <si>
    <t>26,04,2016</t>
  </si>
  <si>
    <t>3221-3268</t>
  </si>
  <si>
    <t>3270-3300</t>
  </si>
  <si>
    <t>3208-3220</t>
  </si>
  <si>
    <t>3191-3207</t>
  </si>
  <si>
    <t>3176-3190</t>
  </si>
  <si>
    <t>INCASARI</t>
  </si>
  <si>
    <t>PLATI APRILIE 2016</t>
  </si>
  <si>
    <t>PLATI NETE APRILIE 2016</t>
  </si>
  <si>
    <t>01.04.2016-30.04.2016</t>
  </si>
  <si>
    <t>01.05.2016-31.05.2016</t>
  </si>
  <si>
    <t>Subtotal 30,04,2016</t>
  </si>
  <si>
    <t>09,05,2016</t>
  </si>
  <si>
    <t>3582-3584</t>
  </si>
  <si>
    <t>11,05,2016</t>
  </si>
  <si>
    <t>3637-3653</t>
  </si>
  <si>
    <t>13,05,2016</t>
  </si>
  <si>
    <t>3676-3678</t>
  </si>
  <si>
    <t>17,05,2016</t>
  </si>
  <si>
    <t>3761-3764</t>
  </si>
  <si>
    <t>3765-3768</t>
  </si>
  <si>
    <t>3860-3862</t>
  </si>
  <si>
    <t>23,05,2016</t>
  </si>
  <si>
    <t>25,05,2016</t>
  </si>
  <si>
    <t>4455-4485</t>
  </si>
  <si>
    <t>4406-44-54</t>
  </si>
  <si>
    <t>4361-4378</t>
  </si>
  <si>
    <t>4479-4394</t>
  </si>
  <si>
    <t>4395-4305</t>
  </si>
  <si>
    <t>PAS</t>
  </si>
  <si>
    <t>27,05,2016</t>
  </si>
  <si>
    <t>TOTAL PLATI MAI 2016</t>
  </si>
  <si>
    <t>INCASARI PENSII ORDONANATE SI NERIDICATE MAI  2016</t>
  </si>
  <si>
    <t>Subtotal 31,05,2016</t>
  </si>
  <si>
    <t>01.06.2016-30.06.2016</t>
  </si>
  <si>
    <t>08,06,2016</t>
  </si>
  <si>
    <t>4514-4516</t>
  </si>
  <si>
    <t>09,06,2016</t>
  </si>
  <si>
    <t>4573-4589</t>
  </si>
  <si>
    <t>13,06,2016</t>
  </si>
  <si>
    <t>4605-4608</t>
  </si>
  <si>
    <t>4673-4679</t>
  </si>
  <si>
    <t>14,06,2016</t>
  </si>
  <si>
    <t>15,06,2016</t>
  </si>
  <si>
    <t>17,06,2016</t>
  </si>
  <si>
    <t>4696-4698</t>
  </si>
  <si>
    <t>21,06,2016</t>
  </si>
  <si>
    <t>4712-4729</t>
  </si>
  <si>
    <t>24,06,2016</t>
  </si>
  <si>
    <t>27,06,2016</t>
  </si>
  <si>
    <t>28,06,2016</t>
  </si>
  <si>
    <t>5219-5312</t>
  </si>
  <si>
    <t>5200-5220</t>
  </si>
  <si>
    <t>5245-5275</t>
  </si>
  <si>
    <t>5247-5339</t>
  </si>
  <si>
    <t>30,06,2016</t>
  </si>
  <si>
    <t>01.07.2016-31.07.2016</t>
  </si>
  <si>
    <t>Subtotal 30,06,2016</t>
  </si>
  <si>
    <t>08,07,2016</t>
  </si>
  <si>
    <t>11,07,2016</t>
  </si>
  <si>
    <t>13,07,2016</t>
  </si>
  <si>
    <t>5378-5381</t>
  </si>
  <si>
    <t>5432-5448</t>
  </si>
  <si>
    <t>5472-5474</t>
  </si>
  <si>
    <t>14,07,2016</t>
  </si>
  <si>
    <t>5527-5534</t>
  </si>
  <si>
    <t>18,07,2016</t>
  </si>
  <si>
    <t>5547-5549</t>
  </si>
  <si>
    <t>21,07,2016</t>
  </si>
  <si>
    <t>5575-5586</t>
  </si>
  <si>
    <t>22,07,2016</t>
  </si>
  <si>
    <t>5597-5599</t>
  </si>
  <si>
    <t>27,07,2016</t>
  </si>
  <si>
    <t>6045-6093</t>
  </si>
  <si>
    <t>26,07,2016</t>
  </si>
  <si>
    <t>26,07,2015</t>
  </si>
  <si>
    <t>6094-6121</t>
  </si>
  <si>
    <t>6123-6138</t>
  </si>
  <si>
    <t>6139-6153</t>
  </si>
  <si>
    <t>6154-6162</t>
  </si>
  <si>
    <t>29,07,2016</t>
  </si>
  <si>
    <t>TOTAL PLATI IUNIE2016</t>
  </si>
  <si>
    <t>INCASARI PENSII ORDONANATE SI NERIDICATE IUNIE  2016</t>
  </si>
  <si>
    <t>INCASARI PENSII ORDONANATE SI NERIDICATE IULIE  2016</t>
  </si>
  <si>
    <t>TOTAL PLATI IULIE 2016</t>
  </si>
  <si>
    <t>2729-2730</t>
  </si>
  <si>
    <t>2756-2774</t>
  </si>
  <si>
    <t>2819-28219</t>
  </si>
  <si>
    <t>15,04,2016</t>
  </si>
  <si>
    <t>2892-2895</t>
  </si>
  <si>
    <t>2893--</t>
  </si>
  <si>
    <t>19,03,2016</t>
  </si>
  <si>
    <t>2927-29234</t>
  </si>
  <si>
    <t>TRANSA 4 PENSII,DIFERENTE ALTE JUDETE</t>
  </si>
  <si>
    <t>EXECUTORI  BANCII PRIMARII</t>
  </si>
  <si>
    <t>MANDATE POSTALE</t>
  </si>
  <si>
    <t>2946-3112</t>
  </si>
  <si>
    <t>27,04,2016</t>
  </si>
  <si>
    <t>3319-3558</t>
  </si>
  <si>
    <t>28,04,2016</t>
  </si>
  <si>
    <t>3577-3578</t>
  </si>
  <si>
    <t>3598-3599</t>
  </si>
  <si>
    <t>3673-3675</t>
  </si>
  <si>
    <t>16,05,2016</t>
  </si>
  <si>
    <t>3754-3755</t>
  </si>
  <si>
    <t>19,05,2016</t>
  </si>
  <si>
    <t>3841-3847</t>
  </si>
  <si>
    <t>4099-4354</t>
  </si>
  <si>
    <t xml:space="preserve"> PAS</t>
  </si>
  <si>
    <t>31,05,2016</t>
  </si>
  <si>
    <t>4511-4512-4519</t>
  </si>
  <si>
    <t>4542-4553</t>
  </si>
  <si>
    <t>8763-8764</t>
  </si>
  <si>
    <t>4692-4693</t>
  </si>
  <si>
    <t>4721-4709</t>
  </si>
  <si>
    <t>4815-4883</t>
  </si>
  <si>
    <t>22,06,2016</t>
  </si>
  <si>
    <t xml:space="preserve">EXECUTORI  </t>
  </si>
  <si>
    <t>23,06,2016</t>
  </si>
  <si>
    <t>5052-5053</t>
  </si>
  <si>
    <t>5361-5366</t>
  </si>
  <si>
    <t xml:space="preserve"> PENSII BS</t>
  </si>
  <si>
    <t xml:space="preserve">EXECUTORI  BANCII PRIMARII FINANTE </t>
  </si>
  <si>
    <t>5375-5376</t>
  </si>
  <si>
    <t>5392-5467</t>
  </si>
  <si>
    <t>5469-5470</t>
  </si>
  <si>
    <t>5545-5546</t>
  </si>
  <si>
    <t>55-71-5581</t>
  </si>
  <si>
    <t>5791-5838</t>
  </si>
  <si>
    <t>25,07,2016</t>
  </si>
  <si>
    <t>TOTAL PLATI IUNIE 2016</t>
  </si>
  <si>
    <t>INCASARI PENSII ORDONANATE SI NERIDICATE IUNIE   2016</t>
  </si>
  <si>
    <t>06,04,2016</t>
  </si>
  <si>
    <t>TOTAL PLATI APRILIE2016</t>
  </si>
  <si>
    <t>INCASARI PENSII ORDONANATE SI NERIDICATE APRILIE 2016</t>
  </si>
  <si>
    <t>01,04,2016</t>
  </si>
  <si>
    <t>POPRIRE PAS</t>
  </si>
  <si>
    <t>2736-2746</t>
  </si>
  <si>
    <t>3125-3133</t>
  </si>
  <si>
    <t>3618-3627</t>
  </si>
  <si>
    <t>3842-3843</t>
  </si>
  <si>
    <t>4032-4051</t>
  </si>
  <si>
    <t>INCASARI PENSII ORDONANATE SI NERIDICATE IUNIE 2016</t>
  </si>
  <si>
    <t>TOTAL PLATIMAI 2016</t>
  </si>
  <si>
    <t>TOTAL PLATI 2016</t>
  </si>
  <si>
    <t>4521-4531</t>
  </si>
  <si>
    <t>4711-4731</t>
  </si>
  <si>
    <t>4908-4937</t>
  </si>
  <si>
    <t>5412-5422</t>
  </si>
  <si>
    <t>5607-5623</t>
  </si>
  <si>
    <t>04,04,2016</t>
  </si>
  <si>
    <t>05,04,2016</t>
  </si>
  <si>
    <t>07,04,2016</t>
  </si>
  <si>
    <t>12,04,2016</t>
  </si>
  <si>
    <t>19,04,2016</t>
  </si>
  <si>
    <t>TOTAL PLATI 31,03,2016</t>
  </si>
  <si>
    <t xml:space="preserve"> PLATI APRILIE 2016</t>
  </si>
  <si>
    <t>03,05,2016</t>
  </si>
  <si>
    <t>04,05,2016</t>
  </si>
  <si>
    <t>05,05,2016</t>
  </si>
  <si>
    <t>10,05,2016</t>
  </si>
  <si>
    <t>12,05,2016</t>
  </si>
  <si>
    <t>18,05,2016</t>
  </si>
  <si>
    <t>24,05,2016</t>
  </si>
  <si>
    <t>26,05,2016</t>
  </si>
  <si>
    <t>30,05,2016</t>
  </si>
  <si>
    <t>TOTAL PLATI MAI  2016</t>
  </si>
  <si>
    <t>01,06,2016</t>
  </si>
  <si>
    <t>02,06,2016</t>
  </si>
  <si>
    <t>07,06,2016</t>
  </si>
  <si>
    <t>10,06,2016</t>
  </si>
  <si>
    <t>13,06,2015</t>
  </si>
  <si>
    <t>16,06,2016</t>
  </si>
  <si>
    <t>29,06,2016</t>
  </si>
  <si>
    <t>TOTAL PLATI IULIE  2016</t>
  </si>
  <si>
    <t>05,07,2016</t>
  </si>
  <si>
    <t>06,07,2016</t>
  </si>
  <si>
    <t>07,07,2016</t>
  </si>
  <si>
    <t>12,07,2016</t>
  </si>
  <si>
    <t>19,07,2016</t>
  </si>
  <si>
    <t>20,07,2016</t>
  </si>
  <si>
    <t>28,07,2016</t>
  </si>
  <si>
    <t>TOTAL PLATI 30,04,2016</t>
  </si>
  <si>
    <t>aprilie</t>
  </si>
  <si>
    <t>01.05.2016-30.05.2016</t>
  </si>
  <si>
    <t>mai</t>
  </si>
  <si>
    <t>dobanzi</t>
  </si>
  <si>
    <t>iunie</t>
  </si>
  <si>
    <t>diurna</t>
  </si>
  <si>
    <t>Total 10.01.13</t>
  </si>
  <si>
    <t>ind co</t>
  </si>
  <si>
    <t xml:space="preserve">iulie </t>
  </si>
  <si>
    <t>02,04,2016</t>
  </si>
  <si>
    <t>INFORTECH</t>
  </si>
  <si>
    <t>29,04,2016</t>
  </si>
  <si>
    <t>TOTAL</t>
  </si>
  <si>
    <t xml:space="preserve"> PLATI APRILIE 2016 </t>
  </si>
  <si>
    <t xml:space="preserve">TR4 TAXE MARTIE </t>
  </si>
  <si>
    <t>TAXE CHELT DE JUDECATA</t>
  </si>
  <si>
    <t xml:space="preserve">TAXE  TR 1  PENSII  </t>
  </si>
  <si>
    <t xml:space="preserve">TAXE  TR 2  PENSII   </t>
  </si>
  <si>
    <t xml:space="preserve">TAXE MANDATE PENSII  ALTE JUDETE </t>
  </si>
  <si>
    <t xml:space="preserve">TAXE  TR 3  PENSII   </t>
  </si>
  <si>
    <t xml:space="preserve">TAXE  TR 4  PENSII  </t>
  </si>
  <si>
    <t>2909-2910</t>
  </si>
  <si>
    <t>2901-2902</t>
  </si>
  <si>
    <t>3157-3158</t>
  </si>
  <si>
    <t>3139-3135</t>
  </si>
  <si>
    <t>05,014,2016</t>
  </si>
  <si>
    <t>CLIBOARD</t>
  </si>
  <si>
    <t>212,04,2016</t>
  </si>
  <si>
    <t>TRANSBUZ</t>
  </si>
  <si>
    <t>ITP</t>
  </si>
  <si>
    <t>AJPIS</t>
  </si>
  <si>
    <t>TAXA RADIO</t>
  </si>
  <si>
    <t>ROMFIL</t>
  </si>
  <si>
    <t>STARTERE</t>
  </si>
  <si>
    <t>PRIORIPOST</t>
  </si>
  <si>
    <t>DOSARE SINA</t>
  </si>
  <si>
    <t>ASIGURARE CASCO</t>
  </si>
  <si>
    <t>VIATA MEDICALA</t>
  </si>
  <si>
    <t>ANUNT CONCURS</t>
  </si>
  <si>
    <t>2904-2907</t>
  </si>
  <si>
    <t>2912-2914</t>
  </si>
  <si>
    <t>3160-3162</t>
  </si>
  <si>
    <t>3568-3571</t>
  </si>
  <si>
    <t>ENGIE</t>
  </si>
  <si>
    <t xml:space="preserve"> VERIFICARE STINGATOR</t>
  </si>
  <si>
    <t>SC RESCUE SERVUCE SRL</t>
  </si>
  <si>
    <t>OMNIASIG TRUST ASIG.</t>
  </si>
  <si>
    <t xml:space="preserve">VLAMIR IMPEX </t>
  </si>
  <si>
    <t xml:space="preserve">TONERE </t>
  </si>
  <si>
    <t>Total plati</t>
  </si>
  <si>
    <t>total plati 30,03,2016</t>
  </si>
  <si>
    <t>PLATI LA 31,03,2016</t>
  </si>
  <si>
    <t>30,04,2016</t>
  </si>
  <si>
    <t xml:space="preserve">CHELTUILEI CU TRANSMITEREA SI PLATA DREPTURILOR  BUGETUL ASIGURARILOR SOCIALE  DE STAT </t>
  </si>
  <si>
    <t>06,05,2016</t>
  </si>
  <si>
    <t>SC TOTAL MEDIA</t>
  </si>
  <si>
    <t>ABONAMENT</t>
  </si>
  <si>
    <t>GAZETA OLTULUI</t>
  </si>
  <si>
    <t>4060-4071</t>
  </si>
  <si>
    <t>CHITANTIERE</t>
  </si>
  <si>
    <t>PLICURI</t>
  </si>
  <si>
    <t>sc total market</t>
  </si>
  <si>
    <t>REVIZIE AUTO</t>
  </si>
  <si>
    <t>27,05,20416</t>
  </si>
  <si>
    <t>PLATI MAI 2016</t>
  </si>
  <si>
    <t xml:space="preserve">TOTAL </t>
  </si>
  <si>
    <t>PLATI IUNIE 2016</t>
  </si>
  <si>
    <t>TEAMNET IT OPERATIONS</t>
  </si>
  <si>
    <t>MENTENANTA</t>
  </si>
  <si>
    <t>SC DIGISIGN</t>
  </si>
  <si>
    <t>CV CERTIFICAT DIGITAL</t>
  </si>
  <si>
    <t>PLATI IULIE 2016</t>
  </si>
  <si>
    <t>15,07,2016</t>
  </si>
  <si>
    <t>DEDEMAN</t>
  </si>
  <si>
    <t>APARAT ER CONDITIONAT</t>
  </si>
  <si>
    <t xml:space="preserve">SC TERMOFRIG SRL </t>
  </si>
  <si>
    <t>REVIZIE AER CONDITIONAT</t>
  </si>
  <si>
    <t xml:space="preserve">SC INFO PLUS SRL </t>
  </si>
  <si>
    <t>SC FLANCO RETAIK SA</t>
  </si>
  <si>
    <t>MANPRES DISTRIBUTION SRL</t>
  </si>
  <si>
    <t>3748-3747</t>
  </si>
  <si>
    <t>20,05,2016</t>
  </si>
  <si>
    <t>3828-3829</t>
  </si>
  <si>
    <t>23,08,2016</t>
  </si>
  <si>
    <t>3834-3835</t>
  </si>
  <si>
    <t>4499-4500</t>
  </si>
  <si>
    <t>TR4 TAXE MAI</t>
  </si>
  <si>
    <t>4567-4568</t>
  </si>
  <si>
    <t>4715-4716</t>
  </si>
  <si>
    <t>4700,4699;</t>
  </si>
  <si>
    <t>5166-5167</t>
  </si>
  <si>
    <t>5348-5349</t>
  </si>
  <si>
    <t>TR4 TAXE APRILIE</t>
  </si>
  <si>
    <t>TR4 TAXE IUNIE</t>
  </si>
  <si>
    <t>5556-5557</t>
  </si>
  <si>
    <t>5562-5561</t>
  </si>
  <si>
    <t>5602-5601</t>
  </si>
  <si>
    <t>6073-6074</t>
  </si>
  <si>
    <t>TATAL 31,03,2016</t>
  </si>
  <si>
    <t xml:space="preserve"> PLATI IUNIE  2016 </t>
  </si>
  <si>
    <t xml:space="preserve"> PLATI MAI 2016 </t>
  </si>
  <si>
    <t xml:space="preserve"> PLATI IULIE  2016 </t>
  </si>
  <si>
    <t>3750-3753</t>
  </si>
  <si>
    <t>3831-3833</t>
  </si>
  <si>
    <t>3837-3839</t>
  </si>
  <si>
    <t>4502-4505</t>
  </si>
  <si>
    <t>TOTAL 30,04,2016</t>
  </si>
  <si>
    <t>SOLD 31,05,2016</t>
  </si>
  <si>
    <t>4702-4705</t>
  </si>
  <si>
    <t>4719-4722</t>
  </si>
  <si>
    <t>5169-5172</t>
  </si>
  <si>
    <t>5352-5354</t>
  </si>
  <si>
    <t xml:space="preserve">CHELTUILEI CU TRANSMITEREA SI PLATA DREPTURILOR  BUGETULASIGURARILOR SOCIALE  DE STAT </t>
  </si>
  <si>
    <t>TOTAL LA 30,06,2016</t>
  </si>
  <si>
    <t>01,07,2016</t>
  </si>
  <si>
    <t xml:space="preserve">TAXE TR 4 IUNIE </t>
  </si>
  <si>
    <t>5554-5557</t>
  </si>
  <si>
    <t>5564-5566</t>
  </si>
  <si>
    <t>5600;5598</t>
  </si>
  <si>
    <t>5604-5606</t>
  </si>
  <si>
    <t>6076-6079</t>
  </si>
  <si>
    <t xml:space="preserve"> PLATI IULIE2016</t>
  </si>
  <si>
    <t>TOTAL PLATI LA 31,03,2016</t>
  </si>
  <si>
    <t>SC SALUBRIS</t>
  </si>
  <si>
    <t>SC ROLMIS</t>
  </si>
  <si>
    <t>SC AUTOMECANICA</t>
  </si>
  <si>
    <t>SC SFERAGRUP SRL</t>
  </si>
  <si>
    <t>3746-3745</t>
  </si>
  <si>
    <t>TOTAL LA 30,04,2016</t>
  </si>
  <si>
    <t xml:space="preserve"> LUNA MAI PLATI</t>
  </si>
  <si>
    <t>TOTAL LA 31,05,2016</t>
  </si>
  <si>
    <t>OLTINA</t>
  </si>
  <si>
    <t>/BENEFICIAR</t>
  </si>
  <si>
    <t xml:space="preserve">SALUBRIS </t>
  </si>
  <si>
    <t>POP INDUSTRY</t>
  </si>
  <si>
    <t>PLATI LUNA IUNIE 2016</t>
  </si>
  <si>
    <t>SALUBRIS</t>
  </si>
  <si>
    <t>BLOTOR ADRIAN</t>
  </si>
  <si>
    <t>6072/6073</t>
  </si>
  <si>
    <t>SC INDUSTRIAL LOG SRL</t>
  </si>
  <si>
    <t>PLATI LUNA IULIE 2016</t>
  </si>
  <si>
    <t>FIRU GHEORGHE</t>
  </si>
  <si>
    <t>TUTURLUTA ELENA</t>
  </si>
  <si>
    <t>MLADIN FLORICA</t>
  </si>
  <si>
    <t xml:space="preserve">TOTAL PLATI </t>
  </si>
  <si>
    <t>LUNA APRILIE 2016</t>
  </si>
  <si>
    <t>PLATI LA 30,04,2016</t>
  </si>
  <si>
    <t>TUCA MIRCEA</t>
  </si>
  <si>
    <t>BONDOC MIHAIL</t>
  </si>
  <si>
    <t>LUNA MAI 2016</t>
  </si>
  <si>
    <t>PLATI LA 31,05,2016</t>
  </si>
  <si>
    <t>SANDA GHEORGHE</t>
  </si>
  <si>
    <t>IONICA GHEORGHE</t>
  </si>
  <si>
    <t>PUICA GHEORGHE</t>
  </si>
  <si>
    <t>NICOLAE MARETA</t>
  </si>
  <si>
    <t>STINGA MARIA</t>
  </si>
  <si>
    <t>OPORANU GHEORGHE</t>
  </si>
  <si>
    <t>CIOBANU MARIN</t>
  </si>
  <si>
    <t>LUNA IUNIE  2016</t>
  </si>
  <si>
    <t>PASCU ILEANA</t>
  </si>
  <si>
    <t>PLATI LA 30,06,2016</t>
  </si>
  <si>
    <t>LASCU FLOAREA</t>
  </si>
  <si>
    <t>CALU DOMNICA</t>
  </si>
  <si>
    <t>ZANFIR VIOREL</t>
  </si>
  <si>
    <t>CIOTIRNAE NICULINA</t>
  </si>
  <si>
    <t>CIOBANU ECATERINA</t>
  </si>
  <si>
    <t>CIOTIRNAE CONSTANTIN</t>
  </si>
  <si>
    <t>OBROGEA ROZICA</t>
  </si>
  <si>
    <t>LUNA IULIE  2016</t>
  </si>
  <si>
    <t>CP BUCURESTI</t>
  </si>
  <si>
    <t>LUNA APRILIE  2016</t>
  </si>
  <si>
    <t>LUNA MAI  2016</t>
  </si>
  <si>
    <t>LUNA IUNIE   2016</t>
  </si>
  <si>
    <t>6016-6018</t>
  </si>
  <si>
    <t>CAP 69.03  "ASIGURARI SI ASISTENTA SOCIALA " TITL.57.01 " TRANSFERURI"</t>
  </si>
  <si>
    <t>6069-6070</t>
  </si>
  <si>
    <t xml:space="preserve">BUGET </t>
  </si>
  <si>
    <t>LUNA IULIE  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</si>
</sst>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  <numFmt numFmtId="167" formatCode="#,##0;[Red]#,##0"/>
    <numFmt numFmtId="168" formatCode="d\ mmm\ yy"/>
    <numFmt numFmtId="169" formatCode="#,###.00"/>
    <numFmt numFmtId="170" formatCode="dd/mm/yy"/>
    <numFmt numFmtId="171" formatCode="[$-418]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165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6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249">
    <xf numFmtId="0" fontId="0" fillId="0" borderId="0" xfId="0" applyAlignment="1">
      <alignment/>
    </xf>
    <xf numFmtId="0" fontId="22" fillId="0" borderId="0" xfId="96" applyFont="1" applyFill="1" applyAlignment="1" applyProtection="1">
      <alignment/>
      <protection/>
    </xf>
    <xf numFmtId="0" fontId="15" fillId="0" borderId="0" xfId="103" applyFont="1" applyFill="1" applyAlignment="1" applyProtection="1">
      <alignment/>
      <protection/>
    </xf>
    <xf numFmtId="0" fontId="22" fillId="0" borderId="0" xfId="103" applyFont="1" applyFill="1" applyAlignment="1" applyProtection="1">
      <alignment/>
      <protection/>
    </xf>
    <xf numFmtId="0" fontId="0" fillId="0" borderId="0" xfId="100">
      <alignment/>
      <protection/>
    </xf>
    <xf numFmtId="0" fontId="16" fillId="0" borderId="0" xfId="99">
      <alignment/>
      <protection/>
    </xf>
    <xf numFmtId="0" fontId="23" fillId="0" borderId="0" xfId="100" applyFont="1" applyAlignment="1">
      <alignment horizontal="right"/>
      <protection/>
    </xf>
    <xf numFmtId="14" fontId="23" fillId="0" borderId="0" xfId="100" applyNumberFormat="1" applyFont="1">
      <alignment/>
      <protection/>
    </xf>
    <xf numFmtId="0" fontId="22" fillId="0" borderId="16" xfId="103" applyFont="1" applyFill="1" applyBorder="1" applyAlignment="1" applyProtection="1">
      <alignment horizontal="center" vertical="center"/>
      <protection/>
    </xf>
    <xf numFmtId="0" fontId="22" fillId="0" borderId="16" xfId="103" applyFont="1" applyFill="1" applyBorder="1" applyAlignment="1" applyProtection="1">
      <alignment horizontal="center" vertical="center" wrapText="1"/>
      <protection/>
    </xf>
    <xf numFmtId="0" fontId="22" fillId="0" borderId="16" xfId="96" applyFont="1" applyFill="1" applyBorder="1" applyAlignment="1" applyProtection="1">
      <alignment horizontal="center" vertical="center"/>
      <protection/>
    </xf>
    <xf numFmtId="0" fontId="15" fillId="0" borderId="17" xfId="103" applyFont="1" applyFill="1" applyBorder="1" applyAlignment="1" applyProtection="1">
      <alignment horizontal="center" vertical="center"/>
      <protection/>
    </xf>
    <xf numFmtId="14" fontId="0" fillId="0" borderId="17" xfId="100" applyNumberFormat="1" applyBorder="1">
      <alignment/>
      <protection/>
    </xf>
    <xf numFmtId="1" fontId="15" fillId="0" borderId="17" xfId="103" applyNumberFormat="1" applyFont="1" applyFill="1" applyBorder="1" applyAlignment="1" applyProtection="1">
      <alignment horizontal="left" vertical="center" wrapText="1"/>
      <protection/>
    </xf>
    <xf numFmtId="0" fontId="0" fillId="0" borderId="17" xfId="100" applyFont="1" applyBorder="1">
      <alignment/>
      <protection/>
    </xf>
    <xf numFmtId="0" fontId="15" fillId="0" borderId="17" xfId="103" applyFont="1" applyFill="1" applyBorder="1" applyAlignment="1" applyProtection="1">
      <alignment horizontal="left" vertical="center"/>
      <protection/>
    </xf>
    <xf numFmtId="0" fontId="0" fillId="0" borderId="17" xfId="100" applyBorder="1">
      <alignment/>
      <protection/>
    </xf>
    <xf numFmtId="0" fontId="15" fillId="0" borderId="17" xfId="103" applyFont="1" applyFill="1" applyBorder="1" applyAlignment="1" applyProtection="1">
      <alignment horizontal="left" vertical="center"/>
      <protection/>
    </xf>
    <xf numFmtId="0" fontId="0" fillId="0" borderId="17" xfId="100" applyBorder="1" applyAlignment="1">
      <alignment horizontal="left"/>
      <protection/>
    </xf>
    <xf numFmtId="0" fontId="24" fillId="0" borderId="17" xfId="100" applyFont="1" applyBorder="1" applyAlignment="1">
      <alignment horizontal="left"/>
      <protection/>
    </xf>
    <xf numFmtId="4" fontId="0" fillId="0" borderId="17" xfId="100" applyNumberFormat="1" applyBorder="1">
      <alignment/>
      <protection/>
    </xf>
    <xf numFmtId="0" fontId="23" fillId="0" borderId="17" xfId="100" applyFont="1" applyBorder="1">
      <alignment/>
      <protection/>
    </xf>
    <xf numFmtId="0" fontId="23" fillId="0" borderId="17" xfId="100" applyFont="1" applyBorder="1" applyAlignment="1">
      <alignment horizontal="left"/>
      <protection/>
    </xf>
    <xf numFmtId="4" fontId="23" fillId="0" borderId="17" xfId="100" applyNumberFormat="1" applyFont="1" applyBorder="1">
      <alignment/>
      <protection/>
    </xf>
    <xf numFmtId="14" fontId="0" fillId="0" borderId="0" xfId="100" applyNumberFormat="1">
      <alignment/>
      <protection/>
    </xf>
    <xf numFmtId="1" fontId="0" fillId="0" borderId="0" xfId="100" applyNumberFormat="1">
      <alignment/>
      <protection/>
    </xf>
    <xf numFmtId="0" fontId="0" fillId="0" borderId="17" xfId="100" applyFill="1" applyBorder="1">
      <alignment/>
      <protection/>
    </xf>
    <xf numFmtId="4" fontId="23" fillId="0" borderId="17" xfId="100" applyNumberFormat="1" applyFont="1" applyFill="1" applyBorder="1">
      <alignment/>
      <protection/>
    </xf>
    <xf numFmtId="0" fontId="22" fillId="0" borderId="17" xfId="103" applyFont="1" applyFill="1" applyBorder="1" applyAlignment="1" applyProtection="1">
      <alignment horizontal="center" vertical="center"/>
      <protection/>
    </xf>
    <xf numFmtId="0" fontId="22" fillId="0" borderId="17" xfId="96" applyFont="1" applyFill="1" applyBorder="1" applyAlignment="1" applyProtection="1">
      <alignment horizontal="center" vertical="center"/>
      <protection/>
    </xf>
    <xf numFmtId="0" fontId="0" fillId="0" borderId="18" xfId="100" applyBorder="1" applyAlignment="1">
      <alignment/>
      <protection/>
    </xf>
    <xf numFmtId="0" fontId="22" fillId="0" borderId="0" xfId="103" applyFont="1" applyFill="1" applyBorder="1" applyAlignment="1" applyProtection="1">
      <alignment horizontal="center" vertical="center" wrapText="1"/>
      <protection/>
    </xf>
    <xf numFmtId="0" fontId="22" fillId="0" borderId="0" xfId="103" applyFont="1" applyFill="1" applyBorder="1" applyAlignment="1" applyProtection="1">
      <alignment horizontal="center" vertical="center"/>
      <protection/>
    </xf>
    <xf numFmtId="4" fontId="22" fillId="0" borderId="0" xfId="96" applyNumberFormat="1" applyFont="1" applyFill="1" applyBorder="1" applyAlignment="1" applyProtection="1">
      <alignment horizontal="right" vertical="center"/>
      <protection/>
    </xf>
    <xf numFmtId="0" fontId="15" fillId="0" borderId="17" xfId="103" applyFont="1" applyFill="1" applyBorder="1" applyAlignment="1" applyProtection="1">
      <alignment vertical="center"/>
      <protection/>
    </xf>
    <xf numFmtId="2" fontId="15" fillId="0" borderId="17" xfId="96" applyNumberFormat="1" applyFont="1" applyFill="1" applyBorder="1" applyAlignment="1" applyProtection="1">
      <alignment horizontal="right" vertical="center"/>
      <protection/>
    </xf>
    <xf numFmtId="0" fontId="0" fillId="0" borderId="17" xfId="100" applyBorder="1" applyAlignment="1">
      <alignment/>
      <protection/>
    </xf>
    <xf numFmtId="2" fontId="0" fillId="0" borderId="17" xfId="100" applyNumberFormat="1" applyBorder="1" applyAlignment="1">
      <alignment horizontal="right"/>
      <protection/>
    </xf>
    <xf numFmtId="4" fontId="0" fillId="0" borderId="0" xfId="100" applyNumberFormat="1" applyAlignment="1">
      <alignment horizontal="right"/>
      <protection/>
    </xf>
    <xf numFmtId="4" fontId="0" fillId="0" borderId="0" xfId="100" applyNumberFormat="1">
      <alignment/>
      <protection/>
    </xf>
    <xf numFmtId="3" fontId="0" fillId="0" borderId="0" xfId="100" applyNumberFormat="1">
      <alignment/>
      <protection/>
    </xf>
    <xf numFmtId="4" fontId="0" fillId="0" borderId="17" xfId="100" applyNumberFormat="1" applyBorder="1" applyAlignment="1">
      <alignment horizontal="right"/>
      <protection/>
    </xf>
    <xf numFmtId="0" fontId="0" fillId="0" borderId="17" xfId="100" applyBorder="1" applyAlignment="1">
      <alignment horizontal="center"/>
      <protection/>
    </xf>
    <xf numFmtId="4" fontId="23" fillId="0" borderId="17" xfId="100" applyNumberFormat="1" applyFont="1" applyBorder="1" applyAlignment="1">
      <alignment horizontal="right"/>
      <protection/>
    </xf>
    <xf numFmtId="4" fontId="23" fillId="0" borderId="17" xfId="100" applyNumberFormat="1" applyFont="1" applyFill="1" applyBorder="1" applyAlignment="1">
      <alignment horizontal="right"/>
      <protection/>
    </xf>
    <xf numFmtId="0" fontId="22" fillId="0" borderId="17" xfId="103" applyFont="1" applyFill="1" applyBorder="1" applyAlignment="1" applyProtection="1">
      <alignment horizontal="center" vertical="center"/>
      <protection/>
    </xf>
    <xf numFmtId="4" fontId="22" fillId="0" borderId="17" xfId="96" applyNumberFormat="1" applyFont="1" applyFill="1" applyBorder="1" applyAlignment="1" applyProtection="1">
      <alignment horizontal="right" vertical="center"/>
      <protection/>
    </xf>
    <xf numFmtId="0" fontId="25" fillId="0" borderId="0" xfId="100" applyFont="1">
      <alignment/>
      <protection/>
    </xf>
    <xf numFmtId="4" fontId="25" fillId="0" borderId="0" xfId="100" applyNumberFormat="1" applyFont="1">
      <alignment/>
      <protection/>
    </xf>
    <xf numFmtId="0" fontId="22" fillId="0" borderId="17" xfId="103" applyFont="1" applyFill="1" applyBorder="1" applyAlignment="1" applyProtection="1">
      <alignment horizontal="center" vertical="center" wrapText="1"/>
      <protection/>
    </xf>
    <xf numFmtId="0" fontId="22" fillId="0" borderId="17" xfId="103" applyFont="1" applyFill="1" applyBorder="1" applyAlignment="1" applyProtection="1">
      <alignment horizontal="center" vertical="center" wrapText="1"/>
      <protection/>
    </xf>
    <xf numFmtId="4" fontId="22" fillId="0" borderId="17" xfId="96" applyNumberFormat="1" applyFont="1" applyFill="1" applyBorder="1" applyAlignment="1" applyProtection="1">
      <alignment horizontal="center" vertical="center"/>
      <protection/>
    </xf>
    <xf numFmtId="0" fontId="0" fillId="0" borderId="0" xfId="97" applyFont="1">
      <alignment/>
      <protection/>
    </xf>
    <xf numFmtId="4" fontId="15" fillId="0" borderId="0" xfId="96" applyNumberFormat="1" applyFont="1" applyFill="1" applyBorder="1" applyAlignment="1" applyProtection="1">
      <alignment horizontal="right" vertical="center"/>
      <protection/>
    </xf>
    <xf numFmtId="0" fontId="15" fillId="0" borderId="19" xfId="103" applyFont="1" applyFill="1" applyBorder="1" applyAlignment="1" applyProtection="1">
      <alignment horizontal="left" vertical="center"/>
      <protection/>
    </xf>
    <xf numFmtId="0" fontId="0" fillId="0" borderId="0" xfId="101">
      <alignment/>
      <protection/>
    </xf>
    <xf numFmtId="0" fontId="0" fillId="0" borderId="0" xfId="101" applyBorder="1">
      <alignment/>
      <protection/>
    </xf>
    <xf numFmtId="0" fontId="23" fillId="0" borderId="17" xfId="101" applyFont="1" applyBorder="1" applyAlignment="1">
      <alignment horizontal="center" vertical="center"/>
      <protection/>
    </xf>
    <xf numFmtId="0" fontId="23" fillId="0" borderId="17" xfId="101" applyFont="1" applyBorder="1" applyAlignment="1">
      <alignment horizontal="center" vertical="center" wrapText="1"/>
      <protection/>
    </xf>
    <xf numFmtId="0" fontId="0" fillId="0" borderId="17" xfId="101" applyBorder="1">
      <alignment/>
      <protection/>
    </xf>
    <xf numFmtId="0" fontId="0" fillId="0" borderId="17" xfId="101" applyBorder="1" applyAlignment="1">
      <alignment horizontal="center"/>
      <protection/>
    </xf>
    <xf numFmtId="0" fontId="0" fillId="0" borderId="20" xfId="101" applyBorder="1">
      <alignment/>
      <protection/>
    </xf>
    <xf numFmtId="0" fontId="23" fillId="0" borderId="21" xfId="101" applyFont="1" applyBorder="1">
      <alignment/>
      <protection/>
    </xf>
    <xf numFmtId="0" fontId="0" fillId="0" borderId="19" xfId="101" applyBorder="1">
      <alignment/>
      <protection/>
    </xf>
    <xf numFmtId="0" fontId="23" fillId="0" borderId="17" xfId="101" applyFont="1" applyBorder="1">
      <alignment/>
      <protection/>
    </xf>
    <xf numFmtId="0" fontId="23" fillId="0" borderId="17" xfId="101" applyFont="1" applyBorder="1" applyAlignment="1">
      <alignment horizontal="right"/>
      <protection/>
    </xf>
    <xf numFmtId="14" fontId="23" fillId="0" borderId="17" xfId="101" applyNumberFormat="1" applyFont="1" applyBorder="1">
      <alignment/>
      <protection/>
    </xf>
    <xf numFmtId="0" fontId="0" fillId="0" borderId="22" xfId="101" applyBorder="1">
      <alignment/>
      <protection/>
    </xf>
    <xf numFmtId="0" fontId="0" fillId="0" borderId="23" xfId="101" applyBorder="1">
      <alignment/>
      <protection/>
    </xf>
    <xf numFmtId="0" fontId="0" fillId="0" borderId="17" xfId="101" applyBorder="1" applyAlignment="1">
      <alignment horizontal="right"/>
      <protection/>
    </xf>
    <xf numFmtId="0" fontId="0" fillId="0" borderId="23" xfId="101" applyBorder="1" applyAlignment="1">
      <alignment horizontal="center"/>
      <protection/>
    </xf>
    <xf numFmtId="0" fontId="0" fillId="0" borderId="24" xfId="101" applyBorder="1">
      <alignment/>
      <protection/>
    </xf>
    <xf numFmtId="0" fontId="0" fillId="0" borderId="17" xfId="101" applyFill="1" applyBorder="1">
      <alignment/>
      <protection/>
    </xf>
    <xf numFmtId="0" fontId="23" fillId="0" borderId="25" xfId="101" applyFont="1" applyBorder="1">
      <alignment/>
      <protection/>
    </xf>
    <xf numFmtId="0" fontId="23" fillId="0" borderId="20" xfId="101" applyFont="1" applyBorder="1">
      <alignment/>
      <protection/>
    </xf>
    <xf numFmtId="0" fontId="23" fillId="0" borderId="17" xfId="101" applyFont="1" applyBorder="1">
      <alignment/>
      <protection/>
    </xf>
    <xf numFmtId="0" fontId="0" fillId="0" borderId="17" xfId="101" applyFont="1" applyBorder="1" applyAlignment="1">
      <alignment horizontal="right"/>
      <protection/>
    </xf>
    <xf numFmtId="0" fontId="0" fillId="0" borderId="17" xfId="101" applyFont="1" applyBorder="1" applyAlignment="1">
      <alignment horizontal="left"/>
      <protection/>
    </xf>
    <xf numFmtId="0" fontId="23" fillId="0" borderId="17" xfId="101" applyFont="1" applyBorder="1" applyAlignment="1">
      <alignment horizontal="right" vertical="center"/>
      <protection/>
    </xf>
    <xf numFmtId="0" fontId="0" fillId="0" borderId="17" xfId="101" applyFont="1" applyBorder="1" applyAlignment="1">
      <alignment horizontal="right" vertical="center" wrapText="1"/>
      <protection/>
    </xf>
    <xf numFmtId="0" fontId="0" fillId="0" borderId="17" xfId="101" applyFont="1" applyBorder="1" applyAlignment="1">
      <alignment horizontal="left" vertical="center"/>
      <protection/>
    </xf>
    <xf numFmtId="0" fontId="23" fillId="0" borderId="17" xfId="101" applyFont="1" applyFill="1" applyBorder="1" applyAlignment="1">
      <alignment horizontal="right" vertical="center"/>
      <protection/>
    </xf>
    <xf numFmtId="0" fontId="0" fillId="0" borderId="17" xfId="101" applyFont="1" applyFill="1" applyBorder="1" applyAlignment="1">
      <alignment horizontal="right" vertical="center" wrapText="1"/>
      <protection/>
    </xf>
    <xf numFmtId="0" fontId="0" fillId="0" borderId="17" xfId="101" applyFont="1" applyFill="1" applyBorder="1" applyAlignment="1">
      <alignment horizontal="left" vertical="center"/>
      <protection/>
    </xf>
    <xf numFmtId="0" fontId="0" fillId="0" borderId="17" xfId="101" applyFill="1" applyBorder="1" applyAlignment="1">
      <alignment horizontal="right"/>
      <protection/>
    </xf>
    <xf numFmtId="0" fontId="0" fillId="0" borderId="17" xfId="101" applyFont="1" applyFill="1" applyBorder="1" applyAlignment="1">
      <alignment horizontal="right"/>
      <protection/>
    </xf>
    <xf numFmtId="0" fontId="0" fillId="0" borderId="17" xfId="101" applyFont="1" applyFill="1" applyBorder="1" applyAlignment="1">
      <alignment horizontal="left"/>
      <protection/>
    </xf>
    <xf numFmtId="0" fontId="0" fillId="0" borderId="17" xfId="101" applyFill="1" applyBorder="1" applyAlignment="1">
      <alignment horizontal="center"/>
      <protection/>
    </xf>
    <xf numFmtId="0" fontId="0" fillId="0" borderId="17" xfId="101" applyFill="1" applyBorder="1" applyAlignment="1">
      <alignment horizontal="left"/>
      <protection/>
    </xf>
    <xf numFmtId="0" fontId="23" fillId="0" borderId="17" xfId="101" applyFont="1" applyFill="1" applyBorder="1">
      <alignment/>
      <protection/>
    </xf>
    <xf numFmtId="0" fontId="23" fillId="0" borderId="26" xfId="101" applyFont="1" applyBorder="1">
      <alignment/>
      <protection/>
    </xf>
    <xf numFmtId="0" fontId="0" fillId="0" borderId="27" xfId="101" applyFont="1" applyBorder="1">
      <alignment/>
      <protection/>
    </xf>
    <xf numFmtId="0" fontId="0" fillId="0" borderId="28" xfId="101" applyFont="1" applyBorder="1">
      <alignment/>
      <protection/>
    </xf>
    <xf numFmtId="0" fontId="23" fillId="0" borderId="29" xfId="101" applyFont="1" applyBorder="1">
      <alignment/>
      <protection/>
    </xf>
    <xf numFmtId="0" fontId="23" fillId="0" borderId="30" xfId="101" applyFont="1" applyBorder="1">
      <alignment/>
      <protection/>
    </xf>
    <xf numFmtId="0" fontId="23" fillId="0" borderId="31" xfId="101" applyFont="1" applyBorder="1">
      <alignment/>
      <protection/>
    </xf>
    <xf numFmtId="0" fontId="0" fillId="0" borderId="17" xfId="101" applyNumberFormat="1" applyBorder="1">
      <alignment/>
      <protection/>
    </xf>
    <xf numFmtId="167" fontId="0" fillId="0" borderId="17" xfId="101" applyNumberFormat="1" applyBorder="1">
      <alignment/>
      <protection/>
    </xf>
    <xf numFmtId="0" fontId="0" fillId="0" borderId="0" xfId="102">
      <alignment/>
      <protection/>
    </xf>
    <xf numFmtId="0" fontId="23" fillId="0" borderId="0" xfId="102" applyFont="1">
      <alignment/>
      <protection/>
    </xf>
    <xf numFmtId="4" fontId="0" fillId="0" borderId="0" xfId="102" applyNumberFormat="1">
      <alignment/>
      <protection/>
    </xf>
    <xf numFmtId="168" fontId="23" fillId="0" borderId="0" xfId="102" applyNumberFormat="1" applyFont="1">
      <alignment/>
      <protection/>
    </xf>
    <xf numFmtId="0" fontId="23" fillId="0" borderId="0" xfId="102" applyFont="1" applyAlignment="1">
      <alignment horizontal="right"/>
      <protection/>
    </xf>
    <xf numFmtId="14" fontId="23" fillId="0" borderId="0" xfId="102" applyNumberFormat="1" applyFont="1">
      <alignment/>
      <protection/>
    </xf>
    <xf numFmtId="0" fontId="23" fillId="0" borderId="3" xfId="102" applyFont="1" applyBorder="1" applyAlignment="1">
      <alignment horizontal="center"/>
      <protection/>
    </xf>
    <xf numFmtId="0" fontId="0" fillId="0" borderId="3" xfId="102" applyFont="1" applyBorder="1" applyAlignment="1">
      <alignment horizontal="left"/>
      <protection/>
    </xf>
    <xf numFmtId="169" fontId="0" fillId="0" borderId="3" xfId="102" applyNumberFormat="1" applyFont="1" applyBorder="1" applyAlignment="1">
      <alignment horizontal="right"/>
      <protection/>
    </xf>
    <xf numFmtId="14" fontId="23" fillId="0" borderId="3" xfId="102" applyNumberFormat="1" applyFont="1" applyBorder="1">
      <alignment/>
      <protection/>
    </xf>
    <xf numFmtId="0" fontId="0" fillId="0" borderId="3" xfId="102" applyBorder="1">
      <alignment/>
      <protection/>
    </xf>
    <xf numFmtId="169" fontId="0" fillId="0" borderId="3" xfId="102" applyNumberFormat="1" applyFont="1" applyBorder="1">
      <alignment/>
      <protection/>
    </xf>
    <xf numFmtId="0" fontId="0" fillId="0" borderId="3" xfId="102" applyFont="1" applyBorder="1">
      <alignment/>
      <protection/>
    </xf>
    <xf numFmtId="0" fontId="0" fillId="0" borderId="32" xfId="102" applyFont="1" applyBorder="1">
      <alignment/>
      <protection/>
    </xf>
    <xf numFmtId="0" fontId="0" fillId="0" borderId="33" xfId="102" applyBorder="1">
      <alignment/>
      <protection/>
    </xf>
    <xf numFmtId="0" fontId="0" fillId="0" borderId="32" xfId="102" applyBorder="1">
      <alignment/>
      <protection/>
    </xf>
    <xf numFmtId="169" fontId="0" fillId="0" borderId="32" xfId="102" applyNumberFormat="1" applyFont="1" applyBorder="1">
      <alignment/>
      <protection/>
    </xf>
    <xf numFmtId="0" fontId="0" fillId="0" borderId="16" xfId="102" applyBorder="1">
      <alignment/>
      <protection/>
    </xf>
    <xf numFmtId="0" fontId="0" fillId="0" borderId="34" xfId="102" applyBorder="1">
      <alignment/>
      <protection/>
    </xf>
    <xf numFmtId="169" fontId="0" fillId="0" borderId="16" xfId="102" applyNumberFormat="1" applyFont="1" applyBorder="1">
      <alignment/>
      <protection/>
    </xf>
    <xf numFmtId="0" fontId="23" fillId="0" borderId="3" xfId="102" applyFont="1" applyBorder="1">
      <alignment/>
      <protection/>
    </xf>
    <xf numFmtId="0" fontId="23" fillId="0" borderId="16" xfId="102" applyFont="1" applyBorder="1">
      <alignment/>
      <protection/>
    </xf>
    <xf numFmtId="0" fontId="0" fillId="0" borderId="16" xfId="102" applyFont="1" applyBorder="1">
      <alignment/>
      <protection/>
    </xf>
    <xf numFmtId="0" fontId="0" fillId="0" borderId="35" xfId="102" applyFont="1" applyBorder="1">
      <alignment/>
      <protection/>
    </xf>
    <xf numFmtId="169" fontId="0" fillId="0" borderId="35" xfId="102" applyNumberFormat="1" applyFont="1" applyBorder="1">
      <alignment/>
      <protection/>
    </xf>
    <xf numFmtId="3" fontId="0" fillId="0" borderId="35" xfId="102" applyNumberFormat="1" applyFont="1" applyBorder="1">
      <alignment/>
      <protection/>
    </xf>
    <xf numFmtId="0" fontId="23" fillId="0" borderId="32" xfId="102" applyFont="1" applyBorder="1">
      <alignment/>
      <protection/>
    </xf>
    <xf numFmtId="169" fontId="23" fillId="0" borderId="32" xfId="102" applyNumberFormat="1" applyFont="1" applyBorder="1">
      <alignment/>
      <protection/>
    </xf>
    <xf numFmtId="0" fontId="0" fillId="0" borderId="35" xfId="102" applyBorder="1">
      <alignment/>
      <protection/>
    </xf>
    <xf numFmtId="0" fontId="0" fillId="0" borderId="36" xfId="102" applyFont="1" applyFill="1" applyBorder="1">
      <alignment/>
      <protection/>
    </xf>
    <xf numFmtId="3" fontId="0" fillId="0" borderId="32" xfId="102" applyNumberFormat="1" applyFont="1" applyBorder="1">
      <alignment/>
      <protection/>
    </xf>
    <xf numFmtId="0" fontId="23" fillId="0" borderId="35" xfId="102" applyFont="1" applyBorder="1">
      <alignment/>
      <protection/>
    </xf>
    <xf numFmtId="0" fontId="0" fillId="0" borderId="37" xfId="102" applyBorder="1">
      <alignment/>
      <protection/>
    </xf>
    <xf numFmtId="0" fontId="0" fillId="0" borderId="38" xfId="102" applyBorder="1">
      <alignment/>
      <protection/>
    </xf>
    <xf numFmtId="0" fontId="0" fillId="0" borderId="38" xfId="102" applyFont="1" applyBorder="1">
      <alignment/>
      <protection/>
    </xf>
    <xf numFmtId="169" fontId="0" fillId="0" borderId="38" xfId="102" applyNumberFormat="1" applyFont="1" applyBorder="1">
      <alignment/>
      <protection/>
    </xf>
    <xf numFmtId="3" fontId="0" fillId="0" borderId="38" xfId="102" applyNumberFormat="1" applyFont="1" applyBorder="1">
      <alignment/>
      <protection/>
    </xf>
    <xf numFmtId="170" fontId="0" fillId="0" borderId="3" xfId="102" applyNumberFormat="1" applyBorder="1">
      <alignment/>
      <protection/>
    </xf>
    <xf numFmtId="170" fontId="0" fillId="0" borderId="3" xfId="102" applyNumberFormat="1" applyFont="1" applyBorder="1">
      <alignment/>
      <protection/>
    </xf>
    <xf numFmtId="0" fontId="23" fillId="0" borderId="33" xfId="102" applyFont="1" applyBorder="1">
      <alignment/>
      <protection/>
    </xf>
    <xf numFmtId="0" fontId="15" fillId="0" borderId="16" xfId="102" applyFont="1" applyBorder="1">
      <alignment/>
      <protection/>
    </xf>
    <xf numFmtId="0" fontId="26" fillId="0" borderId="17" xfId="103" applyFont="1" applyFill="1" applyBorder="1" applyAlignment="1" applyProtection="1">
      <alignment horizontal="left" vertical="center"/>
      <protection/>
    </xf>
    <xf numFmtId="0" fontId="26" fillId="0" borderId="17" xfId="103" applyFont="1" applyFill="1" applyBorder="1" applyAlignment="1" applyProtection="1">
      <alignment horizontal="left" vertical="center"/>
      <protection/>
    </xf>
    <xf numFmtId="0" fontId="27" fillId="0" borderId="17" xfId="100" applyFont="1" applyBorder="1" applyAlignment="1">
      <alignment horizontal="left"/>
      <protection/>
    </xf>
    <xf numFmtId="14" fontId="0" fillId="0" borderId="17" xfId="100" applyNumberFormat="1" applyFont="1" applyBorder="1">
      <alignment/>
      <protection/>
    </xf>
    <xf numFmtId="1" fontId="0" fillId="0" borderId="17" xfId="100" applyNumberFormat="1" applyFont="1" applyBorder="1" applyAlignment="1">
      <alignment horizontal="left"/>
      <protection/>
    </xf>
    <xf numFmtId="0" fontId="0" fillId="0" borderId="17" xfId="100" applyFont="1" applyBorder="1" applyAlignment="1">
      <alignment horizontal="left"/>
      <protection/>
    </xf>
    <xf numFmtId="14" fontId="0" fillId="0" borderId="19" xfId="100" applyNumberFormat="1" applyFont="1" applyFill="1" applyBorder="1">
      <alignment/>
      <protection/>
    </xf>
    <xf numFmtId="0" fontId="0" fillId="0" borderId="0" xfId="100" applyFill="1" applyBorder="1">
      <alignment/>
      <protection/>
    </xf>
    <xf numFmtId="4" fontId="0" fillId="0" borderId="0" xfId="0" applyNumberFormat="1" applyAlignment="1">
      <alignment/>
    </xf>
    <xf numFmtId="1" fontId="15" fillId="0" borderId="17" xfId="103" applyNumberFormat="1" applyFont="1" applyFill="1" applyBorder="1" applyAlignment="1" applyProtection="1">
      <alignment horizontal="center" vertical="center" wrapText="1"/>
      <protection/>
    </xf>
    <xf numFmtId="1" fontId="0" fillId="0" borderId="17" xfId="10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100" applyFont="1" applyBorder="1" applyAlignment="1">
      <alignment horizontal="center"/>
      <protection/>
    </xf>
    <xf numFmtId="14" fontId="0" fillId="0" borderId="17" xfId="100" applyNumberFormat="1" applyFont="1" applyFill="1" applyBorder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9" xfId="100" applyFont="1" applyBorder="1" applyAlignment="1">
      <alignment/>
      <protection/>
    </xf>
    <xf numFmtId="2" fontId="0" fillId="0" borderId="0" xfId="100" applyNumberFormat="1" applyFill="1" applyBorder="1" applyAlignment="1">
      <alignment horizontal="right"/>
      <protection/>
    </xf>
    <xf numFmtId="2" fontId="0" fillId="0" borderId="18" xfId="100" applyNumberFormat="1" applyBorder="1" applyAlignment="1">
      <alignment horizontal="right"/>
      <protection/>
    </xf>
    <xf numFmtId="0" fontId="0" fillId="0" borderId="22" xfId="100" applyBorder="1" applyAlignment="1">
      <alignment horizontal="left"/>
      <protection/>
    </xf>
    <xf numFmtId="0" fontId="0" fillId="0" borderId="22" xfId="100" applyFont="1" applyBorder="1">
      <alignment/>
      <protection/>
    </xf>
    <xf numFmtId="0" fontId="27" fillId="0" borderId="22" xfId="100" applyFont="1" applyBorder="1" applyAlignment="1">
      <alignment horizontal="left"/>
      <protection/>
    </xf>
    <xf numFmtId="0" fontId="0" fillId="0" borderId="17" xfId="0" applyBorder="1" applyAlignment="1">
      <alignment horizontal="left"/>
    </xf>
    <xf numFmtId="14" fontId="0" fillId="0" borderId="17" xfId="100" applyNumberFormat="1" applyFont="1" applyBorder="1" applyAlignment="1">
      <alignment horizontal="left"/>
      <protection/>
    </xf>
    <xf numFmtId="1" fontId="0" fillId="0" borderId="0" xfId="100" applyNumberFormat="1" applyFont="1" applyBorder="1" applyAlignment="1">
      <alignment horizontal="left"/>
      <protection/>
    </xf>
    <xf numFmtId="0" fontId="0" fillId="0" borderId="17" xfId="100" applyFont="1" applyBorder="1">
      <alignment/>
      <protection/>
    </xf>
    <xf numFmtId="0" fontId="0" fillId="0" borderId="19" xfId="100" applyFill="1" applyBorder="1" applyAlignment="1">
      <alignment horizontal="left"/>
      <protection/>
    </xf>
    <xf numFmtId="49" fontId="0" fillId="0" borderId="17" xfId="100" applyNumberFormat="1" applyBorder="1" applyAlignment="1">
      <alignment horizontal="left"/>
      <protection/>
    </xf>
    <xf numFmtId="14" fontId="0" fillId="0" borderId="40" xfId="100" applyNumberFormat="1" applyFont="1" applyFill="1" applyBorder="1">
      <alignment/>
      <protection/>
    </xf>
    <xf numFmtId="2" fontId="0" fillId="0" borderId="19" xfId="100" applyNumberFormat="1" applyFill="1" applyBorder="1" applyAlignment="1">
      <alignment horizontal="right"/>
      <protection/>
    </xf>
    <xf numFmtId="14" fontId="0" fillId="0" borderId="17" xfId="100" applyNumberFormat="1" applyFont="1" applyBorder="1" applyAlignment="1">
      <alignment horizontal="center"/>
      <protection/>
    </xf>
    <xf numFmtId="1" fontId="0" fillId="0" borderId="0" xfId="100" applyNumberFormat="1" applyFont="1" applyBorder="1" applyAlignment="1">
      <alignment horizontal="center"/>
      <protection/>
    </xf>
    <xf numFmtId="0" fontId="0" fillId="0" borderId="0" xfId="100" applyFont="1" applyBorder="1" applyAlignment="1">
      <alignment horizontal="center"/>
      <protection/>
    </xf>
    <xf numFmtId="49" fontId="0" fillId="0" borderId="17" xfId="100" applyNumberFormat="1" applyFont="1" applyBorder="1" applyAlignment="1">
      <alignment horizontal="center"/>
      <protection/>
    </xf>
    <xf numFmtId="14" fontId="0" fillId="0" borderId="0" xfId="100" applyNumberFormat="1" applyFont="1" applyBorder="1">
      <alignment/>
      <protection/>
    </xf>
    <xf numFmtId="0" fontId="0" fillId="0" borderId="19" xfId="100" applyFont="1" applyFill="1" applyBorder="1">
      <alignment/>
      <protection/>
    </xf>
    <xf numFmtId="4" fontId="0" fillId="0" borderId="19" xfId="100" applyNumberFormat="1" applyFill="1" applyBorder="1">
      <alignment/>
      <protection/>
    </xf>
    <xf numFmtId="2" fontId="28" fillId="0" borderId="0" xfId="96" applyNumberFormat="1" applyFont="1" applyFill="1" applyBorder="1" applyAlignment="1" applyProtection="1">
      <alignment horizontal="right" vertical="center"/>
      <protection/>
    </xf>
    <xf numFmtId="16" fontId="0" fillId="0" borderId="17" xfId="100" applyNumberFormat="1" applyFont="1" applyBorder="1" applyAlignment="1">
      <alignment horizontal="center"/>
      <protection/>
    </xf>
    <xf numFmtId="0" fontId="0" fillId="0" borderId="19" xfId="100" applyFont="1" applyFill="1" applyBorder="1" applyAlignment="1">
      <alignment horizontal="center"/>
      <protection/>
    </xf>
    <xf numFmtId="0" fontId="0" fillId="0" borderId="17" xfId="100" applyNumberFormat="1" applyFont="1" applyBorder="1" applyAlignment="1">
      <alignment horizontal="center"/>
      <protection/>
    </xf>
    <xf numFmtId="4" fontId="0" fillId="0" borderId="19" xfId="100" applyNumberFormat="1" applyFill="1" applyBorder="1" applyAlignment="1">
      <alignment horizontal="right"/>
      <protection/>
    </xf>
    <xf numFmtId="0" fontId="0" fillId="0" borderId="0" xfId="100" applyFont="1">
      <alignment/>
      <protection/>
    </xf>
    <xf numFmtId="0" fontId="0" fillId="0" borderId="17" xfId="100" applyNumberFormat="1" applyFont="1" applyBorder="1" applyAlignment="1">
      <alignment horizontal="left"/>
      <protection/>
    </xf>
    <xf numFmtId="0" fontId="27" fillId="0" borderId="17" xfId="100" applyNumberFormat="1" applyFont="1" applyBorder="1" applyAlignment="1">
      <alignment horizontal="left"/>
      <protection/>
    </xf>
    <xf numFmtId="0" fontId="0" fillId="0" borderId="24" xfId="100" applyFont="1" applyFill="1" applyBorder="1" applyAlignment="1">
      <alignment horizontal="left"/>
      <protection/>
    </xf>
    <xf numFmtId="14" fontId="0" fillId="0" borderId="0" xfId="100" applyNumberFormat="1" applyFont="1" applyFill="1" applyBorder="1">
      <alignment/>
      <protection/>
    </xf>
    <xf numFmtId="4" fontId="0" fillId="0" borderId="0" xfId="100" applyNumberFormat="1" applyBorder="1">
      <alignment/>
      <protection/>
    </xf>
    <xf numFmtId="0" fontId="22" fillId="0" borderId="17" xfId="96" applyFont="1" applyFill="1" applyBorder="1" applyAlignment="1" applyProtection="1">
      <alignment horizontal="center" vertical="center"/>
      <protection/>
    </xf>
    <xf numFmtId="0" fontId="24" fillId="0" borderId="17" xfId="100" applyFont="1" applyBorder="1">
      <alignment/>
      <protection/>
    </xf>
    <xf numFmtId="4" fontId="0" fillId="0" borderId="17" xfId="0" applyNumberFormat="1" applyBorder="1" applyAlignment="1">
      <alignment/>
    </xf>
    <xf numFmtId="14" fontId="23" fillId="0" borderId="35" xfId="102" applyNumberFormat="1" applyFont="1" applyBorder="1">
      <alignment/>
      <protection/>
    </xf>
    <xf numFmtId="0" fontId="0" fillId="0" borderId="41" xfId="102" applyBorder="1">
      <alignment/>
      <protection/>
    </xf>
    <xf numFmtId="0" fontId="0" fillId="0" borderId="17" xfId="101" applyFont="1" applyFill="1" applyBorder="1">
      <alignment/>
      <protection/>
    </xf>
    <xf numFmtId="0" fontId="0" fillId="0" borderId="17" xfId="101" applyFont="1" applyFill="1" applyBorder="1" applyAlignment="1">
      <alignment horizontal="center"/>
      <protection/>
    </xf>
    <xf numFmtId="0" fontId="0" fillId="0" borderId="17" xfId="101" applyFont="1" applyBorder="1">
      <alignment/>
      <protection/>
    </xf>
    <xf numFmtId="0" fontId="0" fillId="0" borderId="17" xfId="101" applyFont="1" applyBorder="1" applyAlignment="1">
      <alignment horizontal="center" vertical="center"/>
      <protection/>
    </xf>
    <xf numFmtId="0" fontId="0" fillId="0" borderId="17" xfId="101" applyFont="1" applyBorder="1" applyAlignment="1">
      <alignment horizontal="center" vertical="center" wrapText="1"/>
      <protection/>
    </xf>
    <xf numFmtId="0" fontId="27" fillId="0" borderId="17" xfId="101" applyFont="1" applyBorder="1" applyAlignment="1">
      <alignment horizontal="center"/>
      <protection/>
    </xf>
    <xf numFmtId="0" fontId="0" fillId="0" borderId="17" xfId="101" applyFont="1" applyFill="1" applyBorder="1" applyAlignment="1">
      <alignment horizontal="left"/>
      <protection/>
    </xf>
    <xf numFmtId="0" fontId="0" fillId="0" borderId="17" xfId="101" applyFont="1" applyBorder="1" applyAlignment="1">
      <alignment horizontal="center"/>
      <protection/>
    </xf>
    <xf numFmtId="0" fontId="0" fillId="0" borderId="23" xfId="101" applyFont="1" applyBorder="1">
      <alignment/>
      <protection/>
    </xf>
    <xf numFmtId="0" fontId="0" fillId="0" borderId="0" xfId="101" applyFont="1" applyBorder="1">
      <alignment/>
      <protection/>
    </xf>
    <xf numFmtId="0" fontId="0" fillId="0" borderId="19" xfId="101" applyFont="1" applyFill="1" applyBorder="1">
      <alignment/>
      <protection/>
    </xf>
    <xf numFmtId="0" fontId="0" fillId="0" borderId="19" xfId="101" applyFont="1" applyBorder="1">
      <alignment/>
      <protection/>
    </xf>
    <xf numFmtId="0" fontId="0" fillId="46" borderId="0" xfId="0" applyFill="1" applyAlignment="1">
      <alignment/>
    </xf>
    <xf numFmtId="0" fontId="0" fillId="46" borderId="17" xfId="101" applyFill="1" applyBorder="1">
      <alignment/>
      <protection/>
    </xf>
    <xf numFmtId="0" fontId="23" fillId="46" borderId="17" xfId="101" applyFont="1" applyFill="1" applyBorder="1" applyAlignment="1">
      <alignment horizontal="center" vertical="center"/>
      <protection/>
    </xf>
    <xf numFmtId="0" fontId="0" fillId="46" borderId="17" xfId="101" applyFont="1" applyFill="1" applyBorder="1" applyAlignment="1">
      <alignment vertical="center"/>
      <protection/>
    </xf>
    <xf numFmtId="0" fontId="0" fillId="46" borderId="17" xfId="101" applyFont="1" applyFill="1" applyBorder="1" applyAlignment="1">
      <alignment/>
      <protection/>
    </xf>
    <xf numFmtId="0" fontId="23" fillId="46" borderId="17" xfId="101" applyFont="1" applyFill="1" applyBorder="1">
      <alignment/>
      <protection/>
    </xf>
    <xf numFmtId="0" fontId="0" fillId="46" borderId="17" xfId="0" applyFill="1" applyBorder="1" applyAlignment="1">
      <alignment/>
    </xf>
    <xf numFmtId="0" fontId="0" fillId="46" borderId="0" xfId="101" applyFill="1" applyBorder="1">
      <alignment/>
      <protection/>
    </xf>
    <xf numFmtId="0" fontId="0" fillId="46" borderId="23" xfId="101" applyFill="1" applyBorder="1">
      <alignment/>
      <protection/>
    </xf>
    <xf numFmtId="0" fontId="0" fillId="0" borderId="39" xfId="100" applyFont="1" applyBorder="1" applyAlignment="1">
      <alignment/>
      <protection/>
    </xf>
    <xf numFmtId="0" fontId="0" fillId="0" borderId="18" xfId="100" applyBorder="1" applyAlignment="1">
      <alignment/>
      <protection/>
    </xf>
    <xf numFmtId="0" fontId="27" fillId="0" borderId="39" xfId="100" applyFont="1" applyBorder="1" applyAlignment="1">
      <alignment/>
      <protection/>
    </xf>
    <xf numFmtId="0" fontId="27" fillId="0" borderId="18" xfId="100" applyFont="1" applyBorder="1" applyAlignment="1">
      <alignment/>
      <protection/>
    </xf>
    <xf numFmtId="0" fontId="0" fillId="0" borderId="0" xfId="0" applyBorder="1" applyAlignment="1">
      <alignment/>
    </xf>
    <xf numFmtId="0" fontId="0" fillId="46" borderId="0" xfId="0" applyFill="1" applyBorder="1" applyAlignment="1">
      <alignment/>
    </xf>
    <xf numFmtId="0" fontId="0" fillId="0" borderId="17" xfId="101" applyBorder="1" applyAlignment="1">
      <alignment horizontal="left"/>
      <protection/>
    </xf>
    <xf numFmtId="0" fontId="0" fillId="0" borderId="17" xfId="101" applyFont="1" applyBorder="1" applyAlignment="1">
      <alignment horizontal="left"/>
      <protection/>
    </xf>
    <xf numFmtId="0" fontId="27" fillId="0" borderId="17" xfId="101" applyFont="1" applyBorder="1" applyAlignment="1">
      <alignment horizontal="left"/>
      <protection/>
    </xf>
    <xf numFmtId="0" fontId="0" fillId="0" borderId="19" xfId="101" applyFill="1" applyBorder="1" applyAlignment="1">
      <alignment horizontal="right"/>
      <protection/>
    </xf>
    <xf numFmtId="0" fontId="0" fillId="0" borderId="17" xfId="101" applyFont="1" applyBorder="1" applyAlignment="1">
      <alignment/>
      <protection/>
    </xf>
    <xf numFmtId="0" fontId="0" fillId="0" borderId="17" xfId="101" applyFont="1" applyBorder="1" applyAlignment="1">
      <alignment vertical="center" wrapText="1"/>
      <protection/>
    </xf>
    <xf numFmtId="0" fontId="0" fillId="0" borderId="17" xfId="101" applyFont="1" applyFill="1" applyBorder="1" applyAlignment="1">
      <alignment vertical="center" wrapText="1"/>
      <protection/>
    </xf>
    <xf numFmtId="0" fontId="0" fillId="0" borderId="17" xfId="101" applyFont="1" applyFill="1" applyBorder="1" applyAlignment="1">
      <alignment/>
      <protection/>
    </xf>
    <xf numFmtId="0" fontId="0" fillId="0" borderId="17" xfId="101" applyFont="1" applyBorder="1" applyAlignment="1">
      <alignment vertical="center"/>
      <protection/>
    </xf>
    <xf numFmtId="0" fontId="0" fillId="0" borderId="17" xfId="101" applyFont="1" applyFill="1" applyBorder="1" applyAlignment="1">
      <alignment vertical="center"/>
      <protection/>
    </xf>
    <xf numFmtId="0" fontId="23" fillId="0" borderId="17" xfId="101" applyFont="1" applyBorder="1" applyAlignment="1">
      <alignment/>
      <protection/>
    </xf>
    <xf numFmtId="0" fontId="0" fillId="0" borderId="17" xfId="101" applyBorder="1" applyAlignment="1">
      <alignment/>
      <protection/>
    </xf>
    <xf numFmtId="0" fontId="0" fillId="0" borderId="17" xfId="101" applyFill="1" applyBorder="1" applyAlignment="1">
      <alignment/>
      <protection/>
    </xf>
    <xf numFmtId="17" fontId="0" fillId="0" borderId="17" xfId="101" applyNumberFormat="1" applyBorder="1">
      <alignment/>
      <protection/>
    </xf>
    <xf numFmtId="0" fontId="0" fillId="46" borderId="17" xfId="101" applyFont="1" applyFill="1" applyBorder="1" applyAlignment="1">
      <alignment horizontal="right" vertical="center"/>
      <protection/>
    </xf>
    <xf numFmtId="0" fontId="0" fillId="46" borderId="17" xfId="101" applyFill="1" applyBorder="1" applyAlignment="1">
      <alignment horizontal="right"/>
      <protection/>
    </xf>
    <xf numFmtId="0" fontId="0" fillId="46" borderId="23" xfId="101" applyFill="1" applyBorder="1" applyAlignment="1">
      <alignment horizontal="right"/>
      <protection/>
    </xf>
    <xf numFmtId="17" fontId="0" fillId="0" borderId="17" xfId="101" applyNumberFormat="1" applyFont="1" applyBorder="1">
      <alignment/>
      <protection/>
    </xf>
    <xf numFmtId="0" fontId="0" fillId="0" borderId="23" xfId="0" applyBorder="1" applyAlignment="1">
      <alignment/>
    </xf>
    <xf numFmtId="17" fontId="0" fillId="0" borderId="0" xfId="0" applyNumberFormat="1" applyAlignment="1">
      <alignment/>
    </xf>
    <xf numFmtId="0" fontId="0" fillId="0" borderId="40" xfId="101" applyBorder="1">
      <alignment/>
      <protection/>
    </xf>
    <xf numFmtId="0" fontId="23" fillId="0" borderId="17" xfId="100" applyFont="1" applyBorder="1" applyAlignment="1">
      <alignment horizontal="center"/>
      <protection/>
    </xf>
    <xf numFmtId="14" fontId="0" fillId="0" borderId="17" xfId="100" applyNumberFormat="1" applyBorder="1" applyAlignment="1">
      <alignment horizontal="left"/>
      <protection/>
    </xf>
    <xf numFmtId="14" fontId="0" fillId="0" borderId="0" xfId="100" applyNumberFormat="1" applyFont="1" applyBorder="1" applyAlignment="1">
      <alignment horizontal="left"/>
      <protection/>
    </xf>
    <xf numFmtId="0" fontId="0" fillId="0" borderId="19" xfId="100" applyFont="1" applyFill="1" applyBorder="1" applyAlignment="1">
      <alignment horizontal="left"/>
      <protection/>
    </xf>
    <xf numFmtId="0" fontId="0" fillId="0" borderId="19" xfId="100" applyFill="1" applyBorder="1" applyAlignment="1">
      <alignment/>
      <protection/>
    </xf>
    <xf numFmtId="14" fontId="0" fillId="0" borderId="23" xfId="100" applyNumberFormat="1" applyFont="1" applyBorder="1">
      <alignment/>
      <protection/>
    </xf>
    <xf numFmtId="0" fontId="0" fillId="0" borderId="23" xfId="100" applyBorder="1" applyAlignment="1">
      <alignment horizontal="left"/>
      <protection/>
    </xf>
    <xf numFmtId="0" fontId="0" fillId="0" borderId="23" xfId="100" applyFont="1" applyBorder="1">
      <alignment/>
      <protection/>
    </xf>
    <xf numFmtId="2" fontId="0" fillId="0" borderId="23" xfId="100" applyNumberFormat="1" applyBorder="1" applyAlignment="1">
      <alignment horizontal="right"/>
      <protection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rmal_Foaie1" xfId="100"/>
    <cellStyle name="Normal_Foaie2" xfId="101"/>
    <cellStyle name="Normal_Foaie3" xfId="102"/>
    <cellStyle name="Normal_Sheet2 2 2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Currency" xfId="111"/>
    <cellStyle name="Currency [0]" xfId="112"/>
    <cellStyle name="Title" xfId="113"/>
    <cellStyle name="Title 2" xfId="114"/>
    <cellStyle name="Total" xfId="115"/>
    <cellStyle name="Total 2" xfId="116"/>
    <cellStyle name="Comma" xfId="117"/>
    <cellStyle name="Comma [0]" xfId="118"/>
    <cellStyle name="Warning Text" xfId="119"/>
    <cellStyle name="Warning Text 2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tabSelected="1" workbookViewId="0" topLeftCell="A285">
      <selection activeCell="A303" sqref="A303:IV303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2.140625" style="0" customWidth="1"/>
    <col min="4" max="4" width="23.28125" style="0" customWidth="1"/>
    <col min="5" max="5" width="20.8515625" style="0" customWidth="1"/>
    <col min="6" max="6" width="25.421875" style="0" customWidth="1"/>
    <col min="7" max="7" width="13.8515625" style="0" bestFit="1" customWidth="1"/>
  </cols>
  <sheetData>
    <row r="1" spans="1:7" ht="12.75">
      <c r="A1" s="1" t="s">
        <v>44</v>
      </c>
      <c r="B1" s="2"/>
      <c r="C1" s="3"/>
      <c r="D1" s="3"/>
      <c r="E1" s="2"/>
      <c r="F1" s="2"/>
      <c r="G1" s="4"/>
    </row>
    <row r="2" spans="1:7" ht="14.25">
      <c r="A2" s="5"/>
      <c r="B2" s="2"/>
      <c r="C2" s="2"/>
      <c r="D2" s="2"/>
      <c r="E2" s="2"/>
      <c r="F2" s="2"/>
      <c r="G2" s="4"/>
    </row>
    <row r="3" spans="1:7" ht="12.75">
      <c r="A3" s="1" t="s">
        <v>168</v>
      </c>
      <c r="B3" s="3"/>
      <c r="C3" s="2"/>
      <c r="D3" s="3"/>
      <c r="E3" s="2"/>
      <c r="F3" s="2"/>
      <c r="G3" s="4"/>
    </row>
    <row r="4" spans="1:7" ht="12.75">
      <c r="A4" s="1" t="s">
        <v>169</v>
      </c>
      <c r="B4" s="3"/>
      <c r="C4" s="2"/>
      <c r="D4" s="3"/>
      <c r="E4" s="2"/>
      <c r="F4" s="3"/>
      <c r="G4" s="4"/>
    </row>
    <row r="5" spans="1:7" ht="12.75">
      <c r="A5" s="1"/>
      <c r="B5" s="3"/>
      <c r="C5" s="2"/>
      <c r="D5" s="3"/>
      <c r="E5" s="2"/>
      <c r="F5" s="3"/>
      <c r="G5" s="4"/>
    </row>
    <row r="6" spans="1:7" ht="12.75">
      <c r="A6" s="1"/>
      <c r="B6" s="3"/>
      <c r="C6" s="6" t="s">
        <v>42</v>
      </c>
      <c r="D6" s="7" t="s">
        <v>239</v>
      </c>
      <c r="E6" s="2"/>
      <c r="F6" s="3"/>
      <c r="G6" s="4"/>
    </row>
    <row r="7" spans="1:7" ht="12.75">
      <c r="A7" s="2"/>
      <c r="B7" s="2"/>
      <c r="C7" s="2"/>
      <c r="D7" s="2"/>
      <c r="E7" s="2"/>
      <c r="F7" s="2"/>
      <c r="G7" s="4"/>
    </row>
    <row r="8" spans="1:7" ht="76.5">
      <c r="A8" s="8" t="s">
        <v>5</v>
      </c>
      <c r="B8" s="8" t="s">
        <v>6</v>
      </c>
      <c r="C8" s="9" t="s">
        <v>7</v>
      </c>
      <c r="D8" s="8" t="s">
        <v>11</v>
      </c>
      <c r="E8" s="8" t="s">
        <v>12</v>
      </c>
      <c r="F8" s="10" t="s">
        <v>13</v>
      </c>
      <c r="G8" s="4"/>
    </row>
    <row r="9" spans="1:7" ht="12.75">
      <c r="A9" s="45" t="s">
        <v>212</v>
      </c>
      <c r="B9" s="45"/>
      <c r="C9" s="50"/>
      <c r="D9" s="45"/>
      <c r="E9" s="45"/>
      <c r="F9" s="20">
        <v>58644007.23</v>
      </c>
      <c r="G9" s="39"/>
    </row>
    <row r="10" spans="1:7" ht="12.75">
      <c r="A10" s="11">
        <v>1</v>
      </c>
      <c r="B10" s="142" t="s">
        <v>362</v>
      </c>
      <c r="C10" s="50">
        <v>314905</v>
      </c>
      <c r="D10" s="16" t="s">
        <v>174</v>
      </c>
      <c r="E10" s="45" t="s">
        <v>213</v>
      </c>
      <c r="F10" s="20">
        <v>2681</v>
      </c>
      <c r="G10" s="39"/>
    </row>
    <row r="11" spans="1:6" ht="25.5">
      <c r="A11" s="16">
        <v>2</v>
      </c>
      <c r="B11" s="154" t="s">
        <v>214</v>
      </c>
      <c r="C11" s="148" t="s">
        <v>215</v>
      </c>
      <c r="D11" s="14" t="s">
        <v>77</v>
      </c>
      <c r="E11" s="15" t="s">
        <v>170</v>
      </c>
      <c r="F11" s="154">
        <v>4813258</v>
      </c>
    </row>
    <row r="12" spans="1:7" ht="12.75">
      <c r="A12" s="16">
        <v>3</v>
      </c>
      <c r="B12" s="142" t="s">
        <v>216</v>
      </c>
      <c r="C12" s="149" t="s">
        <v>217</v>
      </c>
      <c r="D12" s="16" t="s">
        <v>171</v>
      </c>
      <c r="E12" s="15" t="s">
        <v>172</v>
      </c>
      <c r="F12" s="16">
        <v>3495966</v>
      </c>
      <c r="G12" s="4"/>
    </row>
    <row r="13" spans="1:7" ht="12.75">
      <c r="A13" s="11">
        <f>A12+1</f>
        <v>4</v>
      </c>
      <c r="B13" s="142" t="s">
        <v>219</v>
      </c>
      <c r="C13" s="149" t="s">
        <v>218</v>
      </c>
      <c r="D13" s="14" t="s">
        <v>77</v>
      </c>
      <c r="E13" s="15" t="s">
        <v>173</v>
      </c>
      <c r="F13" s="16">
        <v>4635740</v>
      </c>
      <c r="G13" s="4"/>
    </row>
    <row r="14" spans="1:7" ht="12.75">
      <c r="A14" s="11">
        <f>A13+1</f>
        <v>5</v>
      </c>
      <c r="B14" s="142" t="s">
        <v>219</v>
      </c>
      <c r="C14" s="50">
        <v>314909</v>
      </c>
      <c r="D14" s="16" t="s">
        <v>174</v>
      </c>
      <c r="E14" s="15" t="s">
        <v>213</v>
      </c>
      <c r="F14" s="20">
        <v>2681</v>
      </c>
      <c r="G14" s="39"/>
    </row>
    <row r="15" spans="1:7" ht="12.75">
      <c r="A15" s="11">
        <f>A14+1</f>
        <v>6</v>
      </c>
      <c r="B15" s="142" t="s">
        <v>220</v>
      </c>
      <c r="C15" s="149" t="s">
        <v>221</v>
      </c>
      <c r="D15" s="16" t="s">
        <v>174</v>
      </c>
      <c r="E15" s="17" t="s">
        <v>175</v>
      </c>
      <c r="F15" s="16">
        <v>245</v>
      </c>
      <c r="G15" s="4"/>
    </row>
    <row r="16" spans="1:7" ht="12.75">
      <c r="A16" s="11">
        <f>A15+1</f>
        <v>7</v>
      </c>
      <c r="B16" s="142" t="s">
        <v>222</v>
      </c>
      <c r="C16" s="149" t="s">
        <v>223</v>
      </c>
      <c r="D16" s="14" t="s">
        <v>77</v>
      </c>
      <c r="E16" s="15" t="s">
        <v>176</v>
      </c>
      <c r="F16" s="16">
        <v>4723661</v>
      </c>
      <c r="G16" s="4"/>
    </row>
    <row r="17" spans="1:7" ht="12.75">
      <c r="A17" s="11">
        <f>A16+1</f>
        <v>8</v>
      </c>
      <c r="B17" s="142" t="s">
        <v>224</v>
      </c>
      <c r="C17" s="149">
        <v>2823</v>
      </c>
      <c r="D17" s="16" t="s">
        <v>174</v>
      </c>
      <c r="E17" s="15" t="s">
        <v>190</v>
      </c>
      <c r="F17" s="16">
        <v>71</v>
      </c>
      <c r="G17" s="4"/>
    </row>
    <row r="18" spans="1:7" ht="12.75">
      <c r="A18" s="11">
        <f>A17+1</f>
        <v>9</v>
      </c>
      <c r="B18" s="142" t="s">
        <v>225</v>
      </c>
      <c r="C18" s="149" t="s">
        <v>226</v>
      </c>
      <c r="D18" s="14" t="s">
        <v>77</v>
      </c>
      <c r="E18" s="15" t="s">
        <v>178</v>
      </c>
      <c r="F18" s="16">
        <v>1596971</v>
      </c>
      <c r="G18" s="4"/>
    </row>
    <row r="19" spans="1:7" ht="12.75">
      <c r="A19" s="11">
        <f>A18+1</f>
        <v>10</v>
      </c>
      <c r="B19" s="152" t="s">
        <v>227</v>
      </c>
      <c r="C19" s="153">
        <v>3140</v>
      </c>
      <c r="D19" s="14" t="s">
        <v>77</v>
      </c>
      <c r="E19" s="17" t="s">
        <v>228</v>
      </c>
      <c r="F19" s="26">
        <v>1759</v>
      </c>
      <c r="G19" s="146"/>
    </row>
    <row r="20" spans="1:7" ht="12.75">
      <c r="A20" s="11">
        <f>A19+1</f>
        <v>11</v>
      </c>
      <c r="B20" s="142" t="s">
        <v>227</v>
      </c>
      <c r="C20" s="151">
        <v>3145</v>
      </c>
      <c r="D20" s="14" t="s">
        <v>96</v>
      </c>
      <c r="E20" s="19" t="s">
        <v>187</v>
      </c>
      <c r="F20" s="16">
        <v>16586.94</v>
      </c>
      <c r="G20" s="4"/>
    </row>
    <row r="21" spans="1:7" ht="12.75">
      <c r="A21" s="11">
        <f>A20+1</f>
        <v>12</v>
      </c>
      <c r="B21" s="142" t="s">
        <v>229</v>
      </c>
      <c r="C21" s="151">
        <v>3174</v>
      </c>
      <c r="D21" s="16" t="s">
        <v>43</v>
      </c>
      <c r="E21" s="17" t="s">
        <v>177</v>
      </c>
      <c r="F21" s="16">
        <v>74113</v>
      </c>
      <c r="G21" s="4"/>
    </row>
    <row r="22" spans="1:7" ht="12.75">
      <c r="A22" s="11">
        <f>A21+1</f>
        <v>13</v>
      </c>
      <c r="B22" s="142" t="s">
        <v>229</v>
      </c>
      <c r="C22" s="151">
        <v>3175</v>
      </c>
      <c r="D22" s="14" t="s">
        <v>179</v>
      </c>
      <c r="E22" s="17" t="s">
        <v>180</v>
      </c>
      <c r="F22" s="16">
        <v>35987</v>
      </c>
      <c r="G22" s="4"/>
    </row>
    <row r="23" spans="1:7" ht="12.75">
      <c r="A23" s="11">
        <f>A22+1</f>
        <v>14</v>
      </c>
      <c r="B23" s="142" t="s">
        <v>230</v>
      </c>
      <c r="C23" s="42">
        <v>3300</v>
      </c>
      <c r="D23" s="14" t="s">
        <v>188</v>
      </c>
      <c r="E23" s="18" t="s">
        <v>189</v>
      </c>
      <c r="F23" s="16">
        <v>393</v>
      </c>
      <c r="G23" s="4"/>
    </row>
    <row r="24" spans="1:7" ht="12.75">
      <c r="A24" s="11">
        <f>A23+1</f>
        <v>15</v>
      </c>
      <c r="B24" s="142" t="s">
        <v>230</v>
      </c>
      <c r="C24" s="151" t="s">
        <v>231</v>
      </c>
      <c r="D24" s="14" t="s">
        <v>181</v>
      </c>
      <c r="E24" s="17" t="s">
        <v>182</v>
      </c>
      <c r="F24" s="16">
        <v>4221</v>
      </c>
      <c r="G24" s="4"/>
    </row>
    <row r="25" spans="1:7" ht="12.75">
      <c r="A25" s="11">
        <f>A24+1</f>
        <v>16</v>
      </c>
      <c r="B25" s="142" t="s">
        <v>230</v>
      </c>
      <c r="C25" s="151" t="s">
        <v>232</v>
      </c>
      <c r="D25" s="14" t="s">
        <v>183</v>
      </c>
      <c r="E25" s="17" t="s">
        <v>182</v>
      </c>
      <c r="F25" s="16">
        <v>3245</v>
      </c>
      <c r="G25" s="4"/>
    </row>
    <row r="26" spans="1:7" ht="12.75">
      <c r="A26" s="11">
        <f>A25+1</f>
        <v>17</v>
      </c>
      <c r="B26" s="142" t="s">
        <v>230</v>
      </c>
      <c r="C26" s="151" t="s">
        <v>233</v>
      </c>
      <c r="D26" s="14" t="s">
        <v>184</v>
      </c>
      <c r="E26" s="18"/>
      <c r="F26" s="16">
        <v>229</v>
      </c>
      <c r="G26" s="4"/>
    </row>
    <row r="27" spans="1:7" ht="12.75">
      <c r="A27" s="11">
        <f>A26+1</f>
        <v>18</v>
      </c>
      <c r="B27" s="142" t="s">
        <v>230</v>
      </c>
      <c r="C27" s="151" t="s">
        <v>234</v>
      </c>
      <c r="D27" s="14" t="s">
        <v>185</v>
      </c>
      <c r="E27" s="18"/>
      <c r="F27" s="16">
        <v>342</v>
      </c>
      <c r="G27" s="4"/>
    </row>
    <row r="28" spans="1:7" ht="12.75">
      <c r="A28" s="11">
        <f>A27+1</f>
        <v>19</v>
      </c>
      <c r="B28" s="142" t="s">
        <v>230</v>
      </c>
      <c r="C28" s="151" t="s">
        <v>235</v>
      </c>
      <c r="D28" s="14" t="s">
        <v>186</v>
      </c>
      <c r="E28" s="18"/>
      <c r="F28" s="16">
        <v>399</v>
      </c>
      <c r="G28" s="4"/>
    </row>
    <row r="29" spans="1:7" ht="12.75">
      <c r="A29">
        <v>20</v>
      </c>
      <c r="B29" s="142" t="s">
        <v>230</v>
      </c>
      <c r="C29" s="42">
        <v>3301</v>
      </c>
      <c r="D29" s="14" t="s">
        <v>188</v>
      </c>
      <c r="E29" s="18" t="s">
        <v>190</v>
      </c>
      <c r="F29" s="16">
        <v>6705</v>
      </c>
      <c r="G29" s="4"/>
    </row>
    <row r="30" spans="1:7" ht="12.75">
      <c r="A30" s="154"/>
      <c r="B30" s="152" t="s">
        <v>237</v>
      </c>
      <c r="C30" s="153"/>
      <c r="D30" s="154"/>
      <c r="E30" s="154"/>
      <c r="F30" s="189">
        <f>SUM(F10:F29)</f>
        <v>19415253.94</v>
      </c>
      <c r="G30" s="147"/>
    </row>
    <row r="31" spans="1:7" ht="12.75">
      <c r="A31" s="21"/>
      <c r="B31" s="152" t="s">
        <v>236</v>
      </c>
      <c r="C31" s="21"/>
      <c r="D31" s="21"/>
      <c r="E31" s="22"/>
      <c r="F31" s="16">
        <v>24897</v>
      </c>
      <c r="G31" s="4"/>
    </row>
    <row r="32" spans="1:7" ht="12.75">
      <c r="A32" s="16"/>
      <c r="B32" s="142" t="s">
        <v>238</v>
      </c>
      <c r="C32" s="16"/>
      <c r="D32" s="16"/>
      <c r="E32" s="16"/>
      <c r="F32" s="20">
        <f>F9+F30-F31</f>
        <v>78034364.17</v>
      </c>
      <c r="G32" s="39"/>
    </row>
    <row r="33" spans="1:7" ht="12.75">
      <c r="A33" s="4"/>
      <c r="B33" s="24"/>
      <c r="C33" s="4"/>
      <c r="D33" s="4"/>
      <c r="E33" s="4"/>
      <c r="F33" s="25"/>
      <c r="G33" s="4"/>
    </row>
    <row r="34" spans="1:7" ht="12.75">
      <c r="A34" s="4"/>
      <c r="B34" s="24"/>
      <c r="C34" s="4"/>
      <c r="D34" s="4"/>
      <c r="E34" s="4"/>
      <c r="F34" s="25"/>
      <c r="G34" s="4"/>
    </row>
    <row r="35" spans="1:7" ht="12.75">
      <c r="A35" s="4"/>
      <c r="B35" s="24"/>
      <c r="C35" s="4"/>
      <c r="D35" s="4"/>
      <c r="E35" s="4"/>
      <c r="F35" s="25"/>
      <c r="G35" s="4"/>
    </row>
    <row r="36" spans="1:7" ht="12.75">
      <c r="A36" s="1" t="s">
        <v>191</v>
      </c>
      <c r="B36" s="3"/>
      <c r="C36" s="2"/>
      <c r="D36" s="3"/>
      <c r="E36" s="2"/>
      <c r="F36" s="2"/>
      <c r="G36" s="4"/>
    </row>
    <row r="37" spans="1:7" ht="12.75">
      <c r="A37" s="1" t="s">
        <v>169</v>
      </c>
      <c r="B37" s="3"/>
      <c r="C37" s="2"/>
      <c r="D37" s="3"/>
      <c r="E37" s="2"/>
      <c r="F37" s="3"/>
      <c r="G37" s="4"/>
    </row>
    <row r="38" spans="1:7" ht="12.75">
      <c r="A38" s="1"/>
      <c r="B38" s="3"/>
      <c r="C38" s="2"/>
      <c r="D38" s="3"/>
      <c r="E38" s="2"/>
      <c r="F38" s="3"/>
      <c r="G38" s="4"/>
    </row>
    <row r="39" spans="1:7" ht="12.75">
      <c r="A39" s="1"/>
      <c r="B39" s="3"/>
      <c r="C39" s="6" t="s">
        <v>42</v>
      </c>
      <c r="D39" s="7" t="s">
        <v>239</v>
      </c>
      <c r="E39" s="2"/>
      <c r="F39" s="3"/>
      <c r="G39" s="4"/>
    </row>
    <row r="40" spans="1:7" ht="12.75">
      <c r="A40" s="2"/>
      <c r="B40" s="2"/>
      <c r="C40" s="2"/>
      <c r="D40" s="2"/>
      <c r="E40" s="2"/>
      <c r="F40" s="2"/>
      <c r="G40" s="4"/>
    </row>
    <row r="41" spans="1:7" ht="76.5">
      <c r="A41" s="8" t="s">
        <v>5</v>
      </c>
      <c r="B41" s="8" t="s">
        <v>6</v>
      </c>
      <c r="C41" s="9" t="s">
        <v>7</v>
      </c>
      <c r="D41" s="8" t="s">
        <v>11</v>
      </c>
      <c r="E41" s="8" t="s">
        <v>12</v>
      </c>
      <c r="F41" s="10" t="s">
        <v>13</v>
      </c>
      <c r="G41" s="4"/>
    </row>
    <row r="42" spans="1:7" ht="12.75">
      <c r="A42" s="32"/>
      <c r="B42" s="32" t="s">
        <v>211</v>
      </c>
      <c r="C42" s="31"/>
      <c r="D42" s="32"/>
      <c r="E42" s="32"/>
      <c r="F42" s="20">
        <v>206342032.49</v>
      </c>
      <c r="G42" s="4"/>
    </row>
    <row r="43" spans="1:7" ht="12.75">
      <c r="A43" s="16">
        <v>1</v>
      </c>
      <c r="B43" s="162" t="s">
        <v>214</v>
      </c>
      <c r="C43" s="177" t="s">
        <v>315</v>
      </c>
      <c r="D43" s="16" t="s">
        <v>77</v>
      </c>
      <c r="E43" s="16" t="s">
        <v>121</v>
      </c>
      <c r="F43">
        <v>10281213.28</v>
      </c>
      <c r="G43" s="4"/>
    </row>
    <row r="44" spans="1:7" ht="12.75">
      <c r="A44" s="16">
        <f>A43+1</f>
        <v>2</v>
      </c>
      <c r="B44" s="162" t="s">
        <v>216</v>
      </c>
      <c r="C44" s="151" t="s">
        <v>316</v>
      </c>
      <c r="D44" s="16" t="s">
        <v>192</v>
      </c>
      <c r="E44" s="16" t="s">
        <v>193</v>
      </c>
      <c r="F44" s="20">
        <v>31761685</v>
      </c>
      <c r="G44" s="4"/>
    </row>
    <row r="45" spans="1:7" ht="12.75">
      <c r="A45" s="16">
        <f aca="true" t="shared" si="0" ref="A45:A58">A44+1</f>
        <v>3</v>
      </c>
      <c r="B45" s="162" t="s">
        <v>219</v>
      </c>
      <c r="C45" s="151" t="s">
        <v>317</v>
      </c>
      <c r="D45" s="16" t="s">
        <v>77</v>
      </c>
      <c r="E45" s="16" t="s">
        <v>194</v>
      </c>
      <c r="F45" s="20">
        <v>10281109</v>
      </c>
      <c r="G45" s="4"/>
    </row>
    <row r="46" spans="1:7" ht="12.75">
      <c r="A46" s="16">
        <f t="shared" si="0"/>
        <v>4</v>
      </c>
      <c r="B46" s="162" t="s">
        <v>318</v>
      </c>
      <c r="C46" s="151" t="s">
        <v>319</v>
      </c>
      <c r="D46" s="16" t="s">
        <v>77</v>
      </c>
      <c r="E46" s="16" t="s">
        <v>195</v>
      </c>
      <c r="F46" s="20">
        <v>10281625</v>
      </c>
      <c r="G46" s="4"/>
    </row>
    <row r="47" spans="1:7" ht="12.75">
      <c r="A47" s="16">
        <f t="shared" si="0"/>
        <v>5</v>
      </c>
      <c r="B47" s="241">
        <v>42447</v>
      </c>
      <c r="C47" s="151" t="s">
        <v>320</v>
      </c>
      <c r="D47" s="164" t="s">
        <v>188</v>
      </c>
      <c r="E47" s="164" t="s">
        <v>259</v>
      </c>
      <c r="F47" s="20">
        <v>3370</v>
      </c>
      <c r="G47" s="4"/>
    </row>
    <row r="48" spans="1:7" ht="12.75">
      <c r="A48" s="16">
        <f t="shared" si="0"/>
        <v>6</v>
      </c>
      <c r="B48" s="242" t="s">
        <v>321</v>
      </c>
      <c r="C48" s="151">
        <v>2921</v>
      </c>
      <c r="D48" s="164" t="s">
        <v>188</v>
      </c>
      <c r="E48" s="164" t="s">
        <v>259</v>
      </c>
      <c r="F48" s="20">
        <v>8656</v>
      </c>
      <c r="G48" s="4"/>
    </row>
    <row r="49" spans="1:7" ht="12.75">
      <c r="A49" s="16">
        <f t="shared" si="0"/>
        <v>7</v>
      </c>
      <c r="B49" s="242" t="s">
        <v>224</v>
      </c>
      <c r="C49" s="151">
        <v>2922</v>
      </c>
      <c r="D49" s="164" t="s">
        <v>188</v>
      </c>
      <c r="E49" s="164" t="s">
        <v>190</v>
      </c>
      <c r="F49" s="20">
        <v>852</v>
      </c>
      <c r="G49" s="4"/>
    </row>
    <row r="50" spans="1:7" ht="12.75">
      <c r="A50" s="16">
        <f t="shared" si="0"/>
        <v>8</v>
      </c>
      <c r="B50" s="162" t="s">
        <v>225</v>
      </c>
      <c r="C50" s="151" t="s">
        <v>322</v>
      </c>
      <c r="D50" s="16" t="s">
        <v>77</v>
      </c>
      <c r="E50" s="164" t="s">
        <v>323</v>
      </c>
      <c r="F50" s="20">
        <v>3894527</v>
      </c>
      <c r="G50" s="4"/>
    </row>
    <row r="51" spans="1:7" ht="12.75">
      <c r="A51" s="16">
        <f t="shared" si="0"/>
        <v>9</v>
      </c>
      <c r="B51" s="162" t="s">
        <v>227</v>
      </c>
      <c r="C51" s="151" t="s">
        <v>326</v>
      </c>
      <c r="D51" s="164" t="s">
        <v>324</v>
      </c>
      <c r="E51" s="17" t="s">
        <v>182</v>
      </c>
      <c r="F51" s="20">
        <v>311238</v>
      </c>
      <c r="G51" s="4"/>
    </row>
    <row r="52" spans="1:7" ht="12.75">
      <c r="A52" s="16">
        <f t="shared" si="0"/>
        <v>10</v>
      </c>
      <c r="B52" s="162" t="s">
        <v>227</v>
      </c>
      <c r="C52" s="42">
        <v>3113</v>
      </c>
      <c r="D52" s="16" t="s">
        <v>188</v>
      </c>
      <c r="E52" s="16" t="s">
        <v>197</v>
      </c>
      <c r="F52" s="20">
        <v>10428</v>
      </c>
      <c r="G52" s="4"/>
    </row>
    <row r="53" spans="1:7" ht="12.75">
      <c r="A53" s="16">
        <f t="shared" si="0"/>
        <v>11</v>
      </c>
      <c r="B53" s="162" t="s">
        <v>227</v>
      </c>
      <c r="C53" s="42">
        <v>3134</v>
      </c>
      <c r="D53" s="16" t="s">
        <v>77</v>
      </c>
      <c r="E53" s="17" t="s">
        <v>325</v>
      </c>
      <c r="F53" s="20">
        <v>1500</v>
      </c>
      <c r="G53" s="4"/>
    </row>
    <row r="54" spans="1:7" ht="12.75">
      <c r="A54" s="16">
        <f t="shared" si="0"/>
        <v>12</v>
      </c>
      <c r="B54" s="144" t="s">
        <v>229</v>
      </c>
      <c r="C54" s="42">
        <v>3170</v>
      </c>
      <c r="D54" s="16" t="s">
        <v>43</v>
      </c>
      <c r="E54" s="17" t="s">
        <v>177</v>
      </c>
      <c r="F54" s="20">
        <v>1225482</v>
      </c>
      <c r="G54" s="4"/>
    </row>
    <row r="55" spans="1:7" ht="12.75">
      <c r="A55" s="16">
        <f t="shared" si="0"/>
        <v>13</v>
      </c>
      <c r="B55" s="162" t="s">
        <v>229</v>
      </c>
      <c r="C55" s="42"/>
      <c r="D55" s="14" t="s">
        <v>179</v>
      </c>
      <c r="E55" s="17" t="s">
        <v>180</v>
      </c>
      <c r="F55" s="20">
        <v>762784</v>
      </c>
      <c r="G55" s="4"/>
    </row>
    <row r="56" spans="1:7" ht="12.75">
      <c r="A56" s="16">
        <f t="shared" si="0"/>
        <v>14</v>
      </c>
      <c r="B56" s="144" t="s">
        <v>230</v>
      </c>
      <c r="C56" s="42">
        <v>3302</v>
      </c>
      <c r="D56" s="14" t="s">
        <v>188</v>
      </c>
      <c r="E56" s="18" t="s">
        <v>190</v>
      </c>
      <c r="F56" s="20">
        <v>15844</v>
      </c>
      <c r="G56" s="4"/>
    </row>
    <row r="57" spans="1:7" ht="12.75">
      <c r="A57" s="16">
        <f t="shared" si="0"/>
        <v>15</v>
      </c>
      <c r="B57" s="144" t="s">
        <v>327</v>
      </c>
      <c r="C57" s="151" t="s">
        <v>328</v>
      </c>
      <c r="D57" s="26" t="s">
        <v>198</v>
      </c>
      <c r="E57" s="17" t="s">
        <v>182</v>
      </c>
      <c r="F57" s="20">
        <v>14899</v>
      </c>
      <c r="G57" s="4"/>
    </row>
    <row r="58" spans="1:6" ht="12.75">
      <c r="A58" s="16">
        <f t="shared" si="0"/>
        <v>16</v>
      </c>
      <c r="B58" s="243" t="s">
        <v>329</v>
      </c>
      <c r="C58" s="178">
        <v>314914</v>
      </c>
      <c r="D58" s="174" t="s">
        <v>188</v>
      </c>
      <c r="E58" s="54" t="s">
        <v>259</v>
      </c>
      <c r="F58" s="175">
        <v>775</v>
      </c>
    </row>
    <row r="59" spans="1:7" ht="12.75">
      <c r="A59" s="21" t="s">
        <v>363</v>
      </c>
      <c r="B59" s="21"/>
      <c r="C59" s="21"/>
      <c r="D59" s="21"/>
      <c r="E59" s="21"/>
      <c r="F59" s="23">
        <f>SUM(F43:F58)</f>
        <v>68855987.28</v>
      </c>
      <c r="G59" s="4"/>
    </row>
    <row r="60" spans="1:7" ht="12.75">
      <c r="A60" s="21" t="s">
        <v>364</v>
      </c>
      <c r="B60" s="21"/>
      <c r="C60" s="21"/>
      <c r="D60" s="21"/>
      <c r="E60" s="21"/>
      <c r="F60" s="27">
        <v>86278</v>
      </c>
      <c r="G60" s="4"/>
    </row>
    <row r="61" spans="1:7" ht="12.75">
      <c r="A61" s="21"/>
      <c r="B61" s="21" t="s">
        <v>199</v>
      </c>
      <c r="C61" s="21"/>
      <c r="D61" s="21"/>
      <c r="E61" s="21"/>
      <c r="F61" s="23">
        <f>F42+F59-F60</f>
        <v>275111741.77</v>
      </c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1" t="s">
        <v>191</v>
      </c>
      <c r="B67" s="3"/>
      <c r="C67" s="2"/>
      <c r="D67" s="3"/>
      <c r="E67" s="2"/>
      <c r="F67" s="2"/>
      <c r="G67" s="4"/>
    </row>
    <row r="68" spans="1:7" ht="12.75">
      <c r="A68" s="1" t="s">
        <v>200</v>
      </c>
      <c r="B68" s="3"/>
      <c r="C68" s="2"/>
      <c r="D68" s="3"/>
      <c r="E68" s="2"/>
      <c r="F68" s="3"/>
      <c r="G68" s="4"/>
    </row>
    <row r="69" spans="1:7" ht="12.75">
      <c r="A69" s="1"/>
      <c r="B69" s="3"/>
      <c r="C69" s="2"/>
      <c r="D69" s="3"/>
      <c r="E69" s="2"/>
      <c r="F69" s="3"/>
      <c r="G69" s="4"/>
    </row>
    <row r="70" spans="1:7" ht="12.75">
      <c r="A70" s="1"/>
      <c r="B70" s="3"/>
      <c r="C70" s="6" t="s">
        <v>42</v>
      </c>
      <c r="D70" s="7" t="s">
        <v>239</v>
      </c>
      <c r="E70" s="2"/>
      <c r="F70" s="3"/>
      <c r="G70" s="4"/>
    </row>
    <row r="71" spans="1:7" ht="12.75">
      <c r="A71" s="2"/>
      <c r="B71" s="2"/>
      <c r="C71" s="2"/>
      <c r="D71" s="2"/>
      <c r="E71" s="2"/>
      <c r="F71" s="2"/>
      <c r="G71" s="4"/>
    </row>
    <row r="72" spans="1:7" ht="12.75">
      <c r="A72" s="28" t="s">
        <v>5</v>
      </c>
      <c r="B72" s="28" t="s">
        <v>6</v>
      </c>
      <c r="C72" s="16"/>
      <c r="D72" s="16"/>
      <c r="E72" s="28" t="s">
        <v>12</v>
      </c>
      <c r="F72" s="29" t="s">
        <v>13</v>
      </c>
      <c r="G72" s="4"/>
    </row>
    <row r="73" spans="1:7" ht="12.75">
      <c r="A73" s="45"/>
      <c r="B73" s="45" t="s">
        <v>385</v>
      </c>
      <c r="C73" s="16"/>
      <c r="D73" s="16"/>
      <c r="E73" s="45"/>
      <c r="F73" s="187">
        <v>3594542</v>
      </c>
      <c r="G73" s="4"/>
    </row>
    <row r="74" spans="1:7" ht="12.75">
      <c r="A74" s="16">
        <v>1</v>
      </c>
      <c r="B74" s="164" t="s">
        <v>365</v>
      </c>
      <c r="C74" s="16"/>
      <c r="D74" s="16"/>
      <c r="E74" s="16" t="s">
        <v>201</v>
      </c>
      <c r="F74" s="16">
        <v>2681</v>
      </c>
      <c r="G74" s="4"/>
    </row>
    <row r="75" spans="1:7" ht="12.75">
      <c r="A75" s="16">
        <f>A74+1</f>
        <v>2</v>
      </c>
      <c r="B75" s="164" t="s">
        <v>380</v>
      </c>
      <c r="C75" s="16"/>
      <c r="D75" s="16"/>
      <c r="E75" s="16" t="s">
        <v>201</v>
      </c>
      <c r="F75" s="16">
        <v>18767</v>
      </c>
      <c r="G75" s="4"/>
    </row>
    <row r="76" spans="1:7" ht="12.75">
      <c r="A76" s="16">
        <f aca="true" t="shared" si="1" ref="A76:A92">A75+1</f>
        <v>3</v>
      </c>
      <c r="B76" s="164" t="s">
        <v>381</v>
      </c>
      <c r="C76" s="16"/>
      <c r="D76" s="16"/>
      <c r="E76" s="16" t="s">
        <v>201</v>
      </c>
      <c r="F76" s="16">
        <v>72387</v>
      </c>
      <c r="G76" s="4"/>
    </row>
    <row r="77" spans="1:7" ht="12.75">
      <c r="A77" s="16">
        <f t="shared" si="1"/>
        <v>4</v>
      </c>
      <c r="B77" s="164" t="s">
        <v>362</v>
      </c>
      <c r="C77" s="16"/>
      <c r="D77" s="16"/>
      <c r="E77" s="16" t="s">
        <v>201</v>
      </c>
      <c r="F77" s="16">
        <v>193034</v>
      </c>
      <c r="G77" s="4"/>
    </row>
    <row r="78" spans="1:7" ht="12.75">
      <c r="A78" s="16">
        <f t="shared" si="1"/>
        <v>5</v>
      </c>
      <c r="B78" s="164" t="s">
        <v>382</v>
      </c>
      <c r="C78" s="16"/>
      <c r="D78" s="16"/>
      <c r="E78" s="16" t="s">
        <v>201</v>
      </c>
      <c r="F78" s="16">
        <v>151211</v>
      </c>
      <c r="G78" s="4"/>
    </row>
    <row r="79" spans="1:7" ht="12.75">
      <c r="A79" s="16">
        <f t="shared" si="1"/>
        <v>6</v>
      </c>
      <c r="B79" s="164" t="s">
        <v>216</v>
      </c>
      <c r="C79" s="16"/>
      <c r="D79" s="16"/>
      <c r="E79" s="16" t="s">
        <v>202</v>
      </c>
      <c r="F79" s="16">
        <v>64344</v>
      </c>
      <c r="G79" s="4"/>
    </row>
    <row r="80" spans="1:7" ht="12.75">
      <c r="A80" s="16">
        <f t="shared" si="1"/>
        <v>7</v>
      </c>
      <c r="B80" s="164" t="s">
        <v>383</v>
      </c>
      <c r="C80" s="16"/>
      <c r="D80" s="16"/>
      <c r="E80" s="16" t="s">
        <v>201</v>
      </c>
      <c r="F80" s="16">
        <v>124668</v>
      </c>
      <c r="G80" s="4"/>
    </row>
    <row r="81" spans="1:7" ht="12.75">
      <c r="A81" s="16">
        <f t="shared" si="1"/>
        <v>8</v>
      </c>
      <c r="B81" s="164" t="s">
        <v>219</v>
      </c>
      <c r="C81" s="16"/>
      <c r="D81" s="16"/>
      <c r="E81" s="16" t="s">
        <v>201</v>
      </c>
      <c r="F81" s="16">
        <v>42896</v>
      </c>
      <c r="G81" s="4"/>
    </row>
    <row r="82" spans="1:7" ht="12.75">
      <c r="A82" s="16">
        <f t="shared" si="1"/>
        <v>9</v>
      </c>
      <c r="B82" s="164" t="s">
        <v>220</v>
      </c>
      <c r="C82" s="16"/>
      <c r="D82" s="16"/>
      <c r="E82" s="16" t="s">
        <v>201</v>
      </c>
      <c r="F82" s="16">
        <v>56301</v>
      </c>
      <c r="G82" s="4"/>
    </row>
    <row r="83" spans="1:7" ht="12.75">
      <c r="A83" s="16">
        <f t="shared" si="1"/>
        <v>10</v>
      </c>
      <c r="B83" s="164" t="s">
        <v>318</v>
      </c>
      <c r="C83" s="16"/>
      <c r="D83" s="16"/>
      <c r="E83" s="16" t="s">
        <v>201</v>
      </c>
      <c r="F83" s="16">
        <v>2681</v>
      </c>
      <c r="G83" s="4"/>
    </row>
    <row r="84" spans="1:7" ht="12.75">
      <c r="A84" s="16">
        <f t="shared" si="1"/>
        <v>11</v>
      </c>
      <c r="B84" s="164" t="s">
        <v>222</v>
      </c>
      <c r="C84" s="16"/>
      <c r="D84" s="16"/>
      <c r="E84" s="16" t="s">
        <v>201</v>
      </c>
      <c r="F84" s="16">
        <v>53620</v>
      </c>
      <c r="G84" s="4"/>
    </row>
    <row r="85" spans="1:7" ht="12.75">
      <c r="A85" s="16">
        <f t="shared" si="1"/>
        <v>12</v>
      </c>
      <c r="B85" s="164" t="s">
        <v>384</v>
      </c>
      <c r="C85" s="16"/>
      <c r="D85" s="16"/>
      <c r="E85" s="16" t="s">
        <v>203</v>
      </c>
      <c r="F85" s="16">
        <v>61663</v>
      </c>
      <c r="G85" s="4"/>
    </row>
    <row r="86" spans="1:7" ht="12.75">
      <c r="A86" s="16">
        <f t="shared" si="1"/>
        <v>13</v>
      </c>
      <c r="B86" s="164" t="s">
        <v>224</v>
      </c>
      <c r="C86" s="16"/>
      <c r="D86" s="16"/>
      <c r="E86" s="16" t="s">
        <v>203</v>
      </c>
      <c r="F86" s="16">
        <v>46918</v>
      </c>
      <c r="G86" s="4"/>
    </row>
    <row r="87" spans="1:7" ht="12.75">
      <c r="A87" s="16">
        <f t="shared" si="1"/>
        <v>14</v>
      </c>
      <c r="B87" s="164" t="s">
        <v>225</v>
      </c>
      <c r="C87" s="16"/>
      <c r="D87" s="16"/>
      <c r="E87" s="16" t="s">
        <v>201</v>
      </c>
      <c r="F87" s="16">
        <v>103893</v>
      </c>
      <c r="G87" s="4"/>
    </row>
    <row r="88" spans="1:7" ht="12.75">
      <c r="A88" s="16">
        <f t="shared" si="1"/>
        <v>15</v>
      </c>
      <c r="B88" s="164" t="s">
        <v>227</v>
      </c>
      <c r="C88" s="16"/>
      <c r="D88" s="16"/>
      <c r="E88" s="16" t="s">
        <v>201</v>
      </c>
      <c r="F88" s="16">
        <v>2681</v>
      </c>
      <c r="G88" s="4"/>
    </row>
    <row r="89" spans="1:7" ht="12.75">
      <c r="A89" s="16">
        <f t="shared" si="1"/>
        <v>16</v>
      </c>
      <c r="B89" s="164" t="s">
        <v>229</v>
      </c>
      <c r="C89" s="16"/>
      <c r="D89" s="16"/>
      <c r="E89" s="16" t="s">
        <v>201</v>
      </c>
      <c r="F89" s="16">
        <v>69706</v>
      </c>
      <c r="G89" s="4"/>
    </row>
    <row r="90" spans="1:7" ht="12.75">
      <c r="A90" s="16">
        <f t="shared" si="1"/>
        <v>17</v>
      </c>
      <c r="B90" s="164" t="s">
        <v>230</v>
      </c>
      <c r="C90" s="16"/>
      <c r="D90" s="16"/>
      <c r="E90" s="16" t="s">
        <v>201</v>
      </c>
      <c r="F90" s="16">
        <v>80164</v>
      </c>
      <c r="G90" s="4"/>
    </row>
    <row r="91" spans="1:7" ht="12.75">
      <c r="A91" s="16">
        <f t="shared" si="1"/>
        <v>18</v>
      </c>
      <c r="B91" s="21" t="s">
        <v>327</v>
      </c>
      <c r="C91" s="16"/>
      <c r="D91" s="16"/>
      <c r="E91" s="16" t="s">
        <v>201</v>
      </c>
      <c r="F91" s="16">
        <v>57642</v>
      </c>
      <c r="G91" s="4"/>
    </row>
    <row r="92" spans="1:7" ht="12.75">
      <c r="A92" s="16">
        <f t="shared" si="1"/>
        <v>19</v>
      </c>
      <c r="B92" s="164" t="s">
        <v>329</v>
      </c>
      <c r="C92" s="16"/>
      <c r="D92" s="16"/>
      <c r="E92" s="16" t="s">
        <v>201</v>
      </c>
      <c r="F92" s="16">
        <v>26810</v>
      </c>
      <c r="G92" s="4"/>
    </row>
    <row r="93" spans="1:7" ht="12.75">
      <c r="A93" s="16"/>
      <c r="B93" s="164" t="s">
        <v>386</v>
      </c>
      <c r="C93" s="16"/>
      <c r="D93" s="16"/>
      <c r="E93" s="16"/>
      <c r="F93" s="16">
        <f>SUM(F74:F92)</f>
        <v>1232067</v>
      </c>
      <c r="G93" s="4"/>
    </row>
    <row r="94" spans="1:7" ht="12.75">
      <c r="A94" s="16"/>
      <c r="B94" s="164" t="s">
        <v>412</v>
      </c>
      <c r="C94" s="16"/>
      <c r="D94" s="16"/>
      <c r="E94" s="16"/>
      <c r="F94" s="16">
        <f>F73+F93</f>
        <v>4826609</v>
      </c>
      <c r="G94" s="4"/>
    </row>
    <row r="95" spans="1:7" ht="12.75">
      <c r="A95" s="16"/>
      <c r="B95" s="16"/>
      <c r="C95" s="16"/>
      <c r="D95" s="16"/>
      <c r="E95" s="16"/>
      <c r="F95" s="16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1" t="s">
        <v>207</v>
      </c>
      <c r="B98" s="3"/>
      <c r="C98" s="2"/>
      <c r="D98" s="3"/>
      <c r="E98" s="2"/>
      <c r="F98" s="2"/>
      <c r="G98" s="4"/>
    </row>
    <row r="99" spans="1:7" ht="12.75">
      <c r="A99" s="1" t="s">
        <v>169</v>
      </c>
      <c r="B99" s="3"/>
      <c r="C99" s="2"/>
      <c r="D99" s="3"/>
      <c r="E99" s="2"/>
      <c r="F99" s="3"/>
      <c r="G99" s="4"/>
    </row>
    <row r="100" spans="1:7" ht="12.75">
      <c r="A100" s="1"/>
      <c r="B100" s="3"/>
      <c r="C100" s="2"/>
      <c r="D100" s="3"/>
      <c r="E100" s="2"/>
      <c r="F100" s="3"/>
      <c r="G100" s="4"/>
    </row>
    <row r="101" spans="1:7" ht="12.75">
      <c r="A101" s="1"/>
      <c r="B101" s="3"/>
      <c r="C101" s="6" t="s">
        <v>42</v>
      </c>
      <c r="D101" s="7" t="s">
        <v>239</v>
      </c>
      <c r="E101" s="2"/>
      <c r="F101" s="3"/>
      <c r="G101" s="4"/>
    </row>
    <row r="102" spans="1:7" ht="12.75">
      <c r="A102" s="2"/>
      <c r="B102" s="2"/>
      <c r="C102" s="2"/>
      <c r="D102" s="2"/>
      <c r="E102" s="2"/>
      <c r="F102" s="2"/>
      <c r="G102" s="4"/>
    </row>
    <row r="103" spans="1:7" ht="76.5">
      <c r="A103" s="8" t="s">
        <v>5</v>
      </c>
      <c r="B103" s="8" t="s">
        <v>6</v>
      </c>
      <c r="C103" s="9" t="s">
        <v>7</v>
      </c>
      <c r="D103" s="8" t="s">
        <v>11</v>
      </c>
      <c r="E103" s="8" t="s">
        <v>12</v>
      </c>
      <c r="F103" s="10" t="s">
        <v>13</v>
      </c>
      <c r="G103" s="4"/>
    </row>
    <row r="104" spans="1:7" ht="12.75">
      <c r="A104" s="32"/>
      <c r="B104" s="32" t="s">
        <v>211</v>
      </c>
      <c r="C104" s="31"/>
      <c r="D104" s="32"/>
      <c r="E104" s="32"/>
      <c r="F104" s="20">
        <v>501709</v>
      </c>
      <c r="G104" s="4"/>
    </row>
    <row r="105" spans="1:7" ht="12.75">
      <c r="A105" s="16">
        <v>1</v>
      </c>
      <c r="B105" s="32" t="s">
        <v>365</v>
      </c>
      <c r="C105" s="31">
        <v>2387</v>
      </c>
      <c r="D105" s="32" t="s">
        <v>198</v>
      </c>
      <c r="E105" s="32" t="s">
        <v>366</v>
      </c>
      <c r="F105" s="186">
        <v>39</v>
      </c>
      <c r="G105" s="4"/>
    </row>
    <row r="106" spans="1:7" ht="12.75">
      <c r="A106" s="16">
        <f>A105+1</f>
        <v>2</v>
      </c>
      <c r="B106" s="142" t="s">
        <v>214</v>
      </c>
      <c r="C106" s="149">
        <v>2731</v>
      </c>
      <c r="D106" s="16" t="s">
        <v>77</v>
      </c>
      <c r="E106" s="16" t="s">
        <v>121</v>
      </c>
      <c r="F106">
        <v>21062</v>
      </c>
      <c r="G106" s="4"/>
    </row>
    <row r="107" spans="1:7" ht="12.75">
      <c r="A107" s="16">
        <f aca="true" t="shared" si="2" ref="A107:A113">A106+1</f>
        <v>3</v>
      </c>
      <c r="B107" s="142" t="s">
        <v>216</v>
      </c>
      <c r="C107" s="151" t="s">
        <v>367</v>
      </c>
      <c r="D107" s="16" t="s">
        <v>192</v>
      </c>
      <c r="E107" s="16" t="s">
        <v>193</v>
      </c>
      <c r="F107" s="20">
        <v>90672</v>
      </c>
      <c r="G107" s="4"/>
    </row>
    <row r="108" spans="1:7" ht="12.75">
      <c r="A108" s="16">
        <f t="shared" si="2"/>
        <v>4</v>
      </c>
      <c r="B108" s="142" t="s">
        <v>219</v>
      </c>
      <c r="C108" s="151">
        <v>2820</v>
      </c>
      <c r="D108" s="16" t="s">
        <v>77</v>
      </c>
      <c r="E108" s="16" t="s">
        <v>194</v>
      </c>
      <c r="F108">
        <v>21062</v>
      </c>
      <c r="G108" s="4"/>
    </row>
    <row r="109" spans="1:7" ht="12.75">
      <c r="A109" s="16">
        <f t="shared" si="2"/>
        <v>5</v>
      </c>
      <c r="B109" s="142" t="s">
        <v>222</v>
      </c>
      <c r="C109" s="151">
        <v>2896</v>
      </c>
      <c r="D109" s="16" t="s">
        <v>77</v>
      </c>
      <c r="E109" s="16" t="s">
        <v>195</v>
      </c>
      <c r="F109" s="20">
        <v>21062</v>
      </c>
      <c r="G109" s="4"/>
    </row>
    <row r="110" spans="1:7" ht="12.75">
      <c r="A110" s="16">
        <f t="shared" si="2"/>
        <v>6</v>
      </c>
      <c r="B110" s="173" t="s">
        <v>225</v>
      </c>
      <c r="C110" s="151">
        <v>2929</v>
      </c>
      <c r="D110" s="16" t="s">
        <v>77</v>
      </c>
      <c r="E110" s="164" t="s">
        <v>323</v>
      </c>
      <c r="F110" s="20">
        <v>7019</v>
      </c>
      <c r="G110" s="4"/>
    </row>
    <row r="111" spans="1:7" ht="12.75">
      <c r="A111" s="16">
        <f t="shared" si="2"/>
        <v>7</v>
      </c>
      <c r="B111" s="173" t="s">
        <v>227</v>
      </c>
      <c r="C111" s="151" t="s">
        <v>368</v>
      </c>
      <c r="D111" s="164" t="s">
        <v>324</v>
      </c>
      <c r="E111" s="17" t="s">
        <v>182</v>
      </c>
      <c r="F111" s="20">
        <v>4063</v>
      </c>
      <c r="G111" s="4"/>
    </row>
    <row r="112" spans="1:7" ht="12.75">
      <c r="A112" s="16">
        <f t="shared" si="2"/>
        <v>8</v>
      </c>
      <c r="B112" s="142" t="s">
        <v>227</v>
      </c>
      <c r="C112" s="151">
        <v>3134</v>
      </c>
      <c r="D112" s="16" t="s">
        <v>188</v>
      </c>
      <c r="E112" s="16" t="s">
        <v>197</v>
      </c>
      <c r="F112" s="20">
        <v>130</v>
      </c>
      <c r="G112" s="4"/>
    </row>
    <row r="113" spans="1:7" ht="12.75">
      <c r="A113" s="16">
        <f t="shared" si="2"/>
        <v>9</v>
      </c>
      <c r="B113" s="142" t="s">
        <v>229</v>
      </c>
      <c r="C113" s="151">
        <v>3172</v>
      </c>
      <c r="D113" s="16" t="s">
        <v>43</v>
      </c>
      <c r="E113" s="17" t="s">
        <v>177</v>
      </c>
      <c r="F113" s="20">
        <v>1350</v>
      </c>
      <c r="G113" s="4"/>
    </row>
    <row r="114" spans="1:7" ht="12.75">
      <c r="A114">
        <v>10</v>
      </c>
      <c r="B114" s="142" t="s">
        <v>229</v>
      </c>
      <c r="C114" s="42">
        <v>3173</v>
      </c>
      <c r="D114" s="14" t="s">
        <v>179</v>
      </c>
      <c r="E114" s="17" t="s">
        <v>180</v>
      </c>
      <c r="F114" s="20">
        <v>964</v>
      </c>
      <c r="G114" s="4"/>
    </row>
    <row r="115" spans="1:7" ht="12.75">
      <c r="A115" s="21" t="s">
        <v>363</v>
      </c>
      <c r="B115" s="21"/>
      <c r="C115" s="21"/>
      <c r="D115" s="21"/>
      <c r="E115" s="21"/>
      <c r="F115" s="23">
        <f>SUM(F106:F114)</f>
        <v>167384</v>
      </c>
      <c r="G115" s="4"/>
    </row>
    <row r="116" spans="1:7" ht="12.75">
      <c r="A116" s="21" t="s">
        <v>364</v>
      </c>
      <c r="B116" s="21"/>
      <c r="C116" s="21"/>
      <c r="D116" s="21"/>
      <c r="E116" s="21"/>
      <c r="F116" s="27">
        <v>2234</v>
      </c>
      <c r="G116" s="4"/>
    </row>
    <row r="117" spans="1:7" ht="12.75">
      <c r="A117" s="21"/>
      <c r="B117" s="21" t="s">
        <v>199</v>
      </c>
      <c r="C117" s="21"/>
      <c r="D117" s="21"/>
      <c r="E117" s="21"/>
      <c r="F117" s="23">
        <f>F104+F115-F116</f>
        <v>666859</v>
      </c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1" t="s">
        <v>44</v>
      </c>
      <c r="C153" s="2"/>
      <c r="D153" s="3"/>
      <c r="E153" s="3"/>
      <c r="F153" s="2"/>
      <c r="G153" s="2"/>
    </row>
    <row r="154" spans="1:7" ht="14.25">
      <c r="A154" s="4"/>
      <c r="B154" s="5"/>
      <c r="C154" s="2"/>
      <c r="D154" s="2"/>
      <c r="E154" s="2"/>
      <c r="F154" s="2"/>
      <c r="G154" s="2"/>
    </row>
    <row r="155" spans="1:7" ht="12.75">
      <c r="A155" s="4"/>
      <c r="B155" s="1" t="s">
        <v>168</v>
      </c>
      <c r="C155" s="3"/>
      <c r="D155" s="2"/>
      <c r="E155" s="3"/>
      <c r="F155" s="2"/>
      <c r="G155" s="2"/>
    </row>
    <row r="156" spans="1:7" ht="12.75">
      <c r="A156" s="4"/>
      <c r="B156" s="1" t="s">
        <v>169</v>
      </c>
      <c r="C156" s="3"/>
      <c r="D156" s="2"/>
      <c r="E156" s="3"/>
      <c r="F156" s="2"/>
      <c r="G156" s="3"/>
    </row>
    <row r="157" spans="1:7" ht="12.75">
      <c r="A157" s="4"/>
      <c r="B157" s="1"/>
      <c r="C157" s="3"/>
      <c r="D157" s="2"/>
      <c r="E157" s="3"/>
      <c r="F157" s="2"/>
      <c r="G157" s="3"/>
    </row>
    <row r="158" spans="1:7" ht="12.75">
      <c r="A158" s="4"/>
      <c r="B158" s="1"/>
      <c r="C158" s="3"/>
      <c r="D158" s="6" t="s">
        <v>42</v>
      </c>
      <c r="E158" s="7" t="s">
        <v>240</v>
      </c>
      <c r="F158" s="2"/>
      <c r="G158" s="3"/>
    </row>
    <row r="159" spans="1:7" ht="12.75">
      <c r="A159" s="4"/>
      <c r="B159" s="2"/>
      <c r="C159" s="2"/>
      <c r="D159" s="2"/>
      <c r="E159" s="2"/>
      <c r="F159" s="2"/>
      <c r="G159" s="2"/>
    </row>
    <row r="160" spans="1:7" ht="25.5">
      <c r="A160" s="4"/>
      <c r="B160" s="8" t="s">
        <v>5</v>
      </c>
      <c r="C160" s="8" t="s">
        <v>6</v>
      </c>
      <c r="D160" s="9" t="s">
        <v>7</v>
      </c>
      <c r="E160" s="8" t="s">
        <v>11</v>
      </c>
      <c r="F160" s="8" t="s">
        <v>12</v>
      </c>
      <c r="G160" s="10" t="s">
        <v>13</v>
      </c>
    </row>
    <row r="161" spans="1:7" ht="12.75">
      <c r="A161" s="4"/>
      <c r="B161" s="213" t="s">
        <v>241</v>
      </c>
      <c r="C161" s="214"/>
      <c r="D161" s="31"/>
      <c r="E161" s="32"/>
      <c r="F161" s="32"/>
      <c r="G161" s="33">
        <v>78034364.17</v>
      </c>
    </row>
    <row r="162" spans="1:7" ht="12.75">
      <c r="A162" s="4"/>
      <c r="B162" s="34">
        <v>1</v>
      </c>
      <c r="C162" s="142" t="s">
        <v>242</v>
      </c>
      <c r="D162" s="13" t="s">
        <v>243</v>
      </c>
      <c r="E162" s="14" t="s">
        <v>77</v>
      </c>
      <c r="F162" s="139" t="s">
        <v>170</v>
      </c>
      <c r="G162" s="35">
        <v>4780814</v>
      </c>
    </row>
    <row r="163" spans="1:7" ht="12.75">
      <c r="A163" s="4"/>
      <c r="B163" s="36">
        <v>2</v>
      </c>
      <c r="C163" s="142" t="s">
        <v>244</v>
      </c>
      <c r="D163" s="143" t="s">
        <v>245</v>
      </c>
      <c r="E163" s="16" t="s">
        <v>171</v>
      </c>
      <c r="F163" s="139" t="s">
        <v>172</v>
      </c>
      <c r="G163" s="37">
        <v>3493831</v>
      </c>
    </row>
    <row r="164" spans="1:7" ht="12.75">
      <c r="A164" s="4"/>
      <c r="B164" s="36">
        <f>B163+1</f>
        <v>3</v>
      </c>
      <c r="C164" s="142" t="s">
        <v>246</v>
      </c>
      <c r="D164" s="143" t="s">
        <v>247</v>
      </c>
      <c r="E164" s="14" t="s">
        <v>77</v>
      </c>
      <c r="F164" s="139" t="s">
        <v>173</v>
      </c>
      <c r="G164" s="37">
        <v>4606818</v>
      </c>
    </row>
    <row r="165" spans="1:7" ht="12.75">
      <c r="A165" s="4"/>
      <c r="B165" s="36">
        <f aca="true" t="shared" si="3" ref="B165:B178">B164+1</f>
        <v>4</v>
      </c>
      <c r="C165" s="142" t="s">
        <v>248</v>
      </c>
      <c r="D165" s="143" t="s">
        <v>249</v>
      </c>
      <c r="E165" s="14" t="s">
        <v>77</v>
      </c>
      <c r="F165" s="139" t="s">
        <v>176</v>
      </c>
      <c r="G165" s="37">
        <v>4694495</v>
      </c>
    </row>
    <row r="166" spans="1:7" ht="12.75">
      <c r="A166" s="4"/>
      <c r="B166" s="36">
        <f t="shared" si="3"/>
        <v>5</v>
      </c>
      <c r="C166" s="142" t="s">
        <v>248</v>
      </c>
      <c r="D166" s="143" t="s">
        <v>250</v>
      </c>
      <c r="E166" s="16" t="s">
        <v>174</v>
      </c>
      <c r="F166" s="140" t="s">
        <v>175</v>
      </c>
      <c r="G166" s="37">
        <v>245</v>
      </c>
    </row>
    <row r="167" spans="1:7" ht="12.75">
      <c r="A167" s="4"/>
      <c r="B167" s="36">
        <f t="shared" si="3"/>
        <v>6</v>
      </c>
      <c r="C167" s="142" t="s">
        <v>252</v>
      </c>
      <c r="D167" s="144" t="s">
        <v>251</v>
      </c>
      <c r="E167" s="14" t="s">
        <v>77</v>
      </c>
      <c r="F167" s="139" t="s">
        <v>178</v>
      </c>
      <c r="G167" s="37">
        <v>1613827</v>
      </c>
    </row>
    <row r="168" spans="1:7" ht="12.75">
      <c r="A168" s="4"/>
      <c r="B168" s="36">
        <f t="shared" si="3"/>
        <v>7</v>
      </c>
      <c r="C168" s="142" t="s">
        <v>252</v>
      </c>
      <c r="D168" s="18">
        <v>4080</v>
      </c>
      <c r="E168" s="16" t="s">
        <v>43</v>
      </c>
      <c r="F168" s="140" t="s">
        <v>177</v>
      </c>
      <c r="G168" s="37">
        <v>84159</v>
      </c>
    </row>
    <row r="169" spans="1:7" ht="12.75">
      <c r="A169" s="4"/>
      <c r="B169" s="36">
        <f t="shared" si="3"/>
        <v>8</v>
      </c>
      <c r="C169" s="142" t="s">
        <v>252</v>
      </c>
      <c r="D169" s="18">
        <v>4081</v>
      </c>
      <c r="E169" s="14" t="s">
        <v>179</v>
      </c>
      <c r="F169" s="140" t="s">
        <v>180</v>
      </c>
      <c r="G169" s="37">
        <v>38038</v>
      </c>
    </row>
    <row r="170" spans="1:7" ht="12.75">
      <c r="A170" s="4"/>
      <c r="B170" s="36">
        <f t="shared" si="3"/>
        <v>9</v>
      </c>
      <c r="C170" s="142" t="s">
        <v>253</v>
      </c>
      <c r="D170" s="18">
        <v>4086</v>
      </c>
      <c r="E170" s="14" t="s">
        <v>96</v>
      </c>
      <c r="F170" s="141" t="s">
        <v>187</v>
      </c>
      <c r="G170" s="37">
        <v>15558.18</v>
      </c>
    </row>
    <row r="171" spans="2:7" ht="12.75">
      <c r="B171" s="36">
        <f t="shared" si="3"/>
        <v>10</v>
      </c>
      <c r="C171" s="154" t="s">
        <v>260</v>
      </c>
      <c r="D171" s="161">
        <v>314924</v>
      </c>
      <c r="E171" s="154" t="s">
        <v>188</v>
      </c>
      <c r="F171" s="140" t="s">
        <v>259</v>
      </c>
      <c r="G171" s="156">
        <v>5362</v>
      </c>
    </row>
    <row r="172" spans="1:7" ht="12.75">
      <c r="A172" s="4"/>
      <c r="B172" s="36">
        <f t="shared" si="3"/>
        <v>11</v>
      </c>
      <c r="C172" s="154" t="s">
        <v>260</v>
      </c>
      <c r="D172" s="142" t="s">
        <v>255</v>
      </c>
      <c r="E172" s="14" t="s">
        <v>181</v>
      </c>
      <c r="F172" s="140" t="s">
        <v>182</v>
      </c>
      <c r="G172" s="157">
        <v>3780</v>
      </c>
    </row>
    <row r="173" spans="1:7" ht="12.75">
      <c r="A173" s="4"/>
      <c r="B173" s="36">
        <f t="shared" si="3"/>
        <v>12</v>
      </c>
      <c r="C173" s="154" t="s">
        <v>260</v>
      </c>
      <c r="D173" s="142" t="s">
        <v>254</v>
      </c>
      <c r="E173" s="14" t="s">
        <v>183</v>
      </c>
      <c r="F173" s="140" t="s">
        <v>182</v>
      </c>
      <c r="G173" s="157">
        <v>2868</v>
      </c>
    </row>
    <row r="174" spans="1:7" ht="12.75">
      <c r="A174" s="4"/>
      <c r="B174" s="36">
        <f t="shared" si="3"/>
        <v>13</v>
      </c>
      <c r="C174" s="154" t="s">
        <v>260</v>
      </c>
      <c r="D174" s="142" t="s">
        <v>258</v>
      </c>
      <c r="E174" s="14" t="s">
        <v>184</v>
      </c>
      <c r="F174" s="140" t="s">
        <v>182</v>
      </c>
      <c r="G174" s="157">
        <v>197</v>
      </c>
    </row>
    <row r="175" spans="1:7" ht="12.75">
      <c r="A175" s="4"/>
      <c r="B175" s="36">
        <f t="shared" si="3"/>
        <v>14</v>
      </c>
      <c r="C175" s="154" t="s">
        <v>260</v>
      </c>
      <c r="D175" s="142" t="s">
        <v>257</v>
      </c>
      <c r="E175" s="14" t="s">
        <v>185</v>
      </c>
      <c r="F175" s="140" t="s">
        <v>182</v>
      </c>
      <c r="G175" s="157">
        <v>294</v>
      </c>
    </row>
    <row r="176" spans="1:7" ht="12.75">
      <c r="A176" s="4"/>
      <c r="B176" s="36">
        <f t="shared" si="3"/>
        <v>15</v>
      </c>
      <c r="C176" s="154" t="s">
        <v>260</v>
      </c>
      <c r="D176" s="142" t="s">
        <v>256</v>
      </c>
      <c r="E176" s="14" t="s">
        <v>186</v>
      </c>
      <c r="F176" s="140" t="s">
        <v>182</v>
      </c>
      <c r="G176" s="157">
        <v>482</v>
      </c>
    </row>
    <row r="177" spans="1:7" ht="12.75">
      <c r="A177" s="4"/>
      <c r="B177" s="36">
        <f t="shared" si="3"/>
        <v>16</v>
      </c>
      <c r="C177" t="s">
        <v>260</v>
      </c>
      <c r="D177" s="158">
        <v>4391</v>
      </c>
      <c r="E177" s="159" t="s">
        <v>188</v>
      </c>
      <c r="F177" s="160" t="s">
        <v>189</v>
      </c>
      <c r="G177" s="37">
        <v>383</v>
      </c>
    </row>
    <row r="178" spans="1:7" ht="12.75">
      <c r="A178" s="4"/>
      <c r="B178" s="36">
        <f t="shared" si="3"/>
        <v>17</v>
      </c>
      <c r="C178" t="s">
        <v>260</v>
      </c>
      <c r="D178" s="18">
        <v>4492</v>
      </c>
      <c r="E178" s="14" t="s">
        <v>188</v>
      </c>
      <c r="F178" s="141" t="s">
        <v>190</v>
      </c>
      <c r="G178" s="37">
        <v>7418</v>
      </c>
    </row>
    <row r="179" spans="1:7" ht="12.75">
      <c r="A179" s="4"/>
      <c r="B179" s="21" t="s">
        <v>261</v>
      </c>
      <c r="C179" s="21"/>
      <c r="D179" s="4"/>
      <c r="E179" s="4"/>
      <c r="F179" s="4"/>
      <c r="G179" s="38">
        <f>SUM(G162:G178)</f>
        <v>19348569.18</v>
      </c>
    </row>
    <row r="180" spans="1:7" ht="12.75">
      <c r="A180" s="4"/>
      <c r="B180" s="21" t="s">
        <v>262</v>
      </c>
      <c r="C180" s="21"/>
      <c r="D180" s="21"/>
      <c r="E180" s="21"/>
      <c r="F180" s="22"/>
      <c r="G180" s="23">
        <v>28566</v>
      </c>
    </row>
    <row r="181" spans="1:7" ht="12.75">
      <c r="A181" s="4"/>
      <c r="B181" s="21"/>
      <c r="C181" s="21" t="s">
        <v>199</v>
      </c>
      <c r="D181" s="4"/>
      <c r="E181" s="4"/>
      <c r="F181" s="4"/>
      <c r="G181" s="39">
        <f>G161+G179-G180</f>
        <v>97354367.35</v>
      </c>
    </row>
    <row r="182" spans="1:7" ht="12.75">
      <c r="A182" s="4"/>
      <c r="B182" s="4"/>
      <c r="C182" s="24"/>
      <c r="D182" s="4"/>
      <c r="E182" s="4"/>
      <c r="F182" s="4"/>
      <c r="G182" s="25"/>
    </row>
    <row r="183" spans="1:7" ht="12.75">
      <c r="A183" s="4"/>
      <c r="B183" s="4"/>
      <c r="C183" s="24"/>
      <c r="D183" s="4"/>
      <c r="E183" s="4"/>
      <c r="F183" s="4"/>
      <c r="G183" s="25"/>
    </row>
    <row r="184" spans="1:7" ht="12.75">
      <c r="A184" s="4"/>
      <c r="B184" s="4"/>
      <c r="C184" s="24"/>
      <c r="D184" s="4"/>
      <c r="E184" s="40"/>
      <c r="F184" s="4"/>
      <c r="G184" s="25"/>
    </row>
    <row r="185" spans="1:7" ht="12.75">
      <c r="A185" s="4"/>
      <c r="B185" s="4"/>
      <c r="C185" s="24"/>
      <c r="D185" s="4"/>
      <c r="E185" s="4"/>
      <c r="F185" s="4"/>
      <c r="G185" s="25"/>
    </row>
    <row r="186" spans="1:7" ht="12.75">
      <c r="A186" s="4"/>
      <c r="B186" s="1" t="s">
        <v>191</v>
      </c>
      <c r="C186" s="3"/>
      <c r="D186" s="2"/>
      <c r="E186" s="3"/>
      <c r="F186" s="2"/>
      <c r="G186" s="2"/>
    </row>
    <row r="187" spans="1:7" ht="12.75">
      <c r="A187" s="4"/>
      <c r="B187" s="1" t="s">
        <v>169</v>
      </c>
      <c r="C187" s="3"/>
      <c r="D187" s="2"/>
      <c r="E187" s="3"/>
      <c r="F187" s="2"/>
      <c r="G187" s="3"/>
    </row>
    <row r="188" spans="1:7" ht="12.75">
      <c r="A188" s="4"/>
      <c r="B188" s="1"/>
      <c r="C188" s="3"/>
      <c r="D188" s="2"/>
      <c r="E188" s="3"/>
      <c r="F188" s="2"/>
      <c r="G188" s="3"/>
    </row>
    <row r="189" spans="1:7" ht="12.75">
      <c r="A189" s="4"/>
      <c r="B189" s="1"/>
      <c r="C189" s="3"/>
      <c r="D189" s="6" t="s">
        <v>42</v>
      </c>
      <c r="E189" s="7" t="s">
        <v>240</v>
      </c>
      <c r="F189" s="2"/>
      <c r="G189" s="3"/>
    </row>
    <row r="190" spans="1:7" ht="12.75">
      <c r="A190" s="4"/>
      <c r="B190" s="2"/>
      <c r="C190" s="2"/>
      <c r="D190" s="2"/>
      <c r="E190" s="2"/>
      <c r="F190" s="2"/>
      <c r="G190" s="2"/>
    </row>
    <row r="191" spans="1:7" ht="25.5">
      <c r="A191" s="4"/>
      <c r="B191" s="8" t="s">
        <v>5</v>
      </c>
      <c r="C191" s="8" t="s">
        <v>6</v>
      </c>
      <c r="D191" s="9" t="s">
        <v>7</v>
      </c>
      <c r="E191" s="8" t="s">
        <v>11</v>
      </c>
      <c r="F191" s="8" t="s">
        <v>12</v>
      </c>
      <c r="G191" s="10" t="s">
        <v>13</v>
      </c>
    </row>
    <row r="192" spans="1:7" ht="12.75">
      <c r="A192" s="4"/>
      <c r="B192" s="213" t="s">
        <v>241</v>
      </c>
      <c r="C192" s="214"/>
      <c r="D192" s="31"/>
      <c r="E192" s="32"/>
      <c r="F192" s="32"/>
      <c r="G192" s="176">
        <v>275111741.77</v>
      </c>
    </row>
    <row r="193" spans="1:7" ht="12.75">
      <c r="A193" s="4"/>
      <c r="B193" s="32">
        <v>1</v>
      </c>
      <c r="C193" s="142" t="s">
        <v>242</v>
      </c>
      <c r="D193" s="179" t="s">
        <v>330</v>
      </c>
      <c r="E193" s="16" t="s">
        <v>77</v>
      </c>
      <c r="F193" s="16" t="s">
        <v>121</v>
      </c>
      <c r="G193" s="41">
        <v>10280089.34</v>
      </c>
    </row>
    <row r="194" spans="1:7" ht="12.75">
      <c r="A194" s="4"/>
      <c r="B194" s="32">
        <f aca="true" t="shared" si="4" ref="B194:B207">B193+1</f>
        <v>2</v>
      </c>
      <c r="C194" s="142" t="s">
        <v>244</v>
      </c>
      <c r="D194" s="151" t="s">
        <v>331</v>
      </c>
      <c r="E194" s="16" t="s">
        <v>192</v>
      </c>
      <c r="F194" s="16" t="s">
        <v>193</v>
      </c>
      <c r="G194" s="41">
        <v>31806254</v>
      </c>
    </row>
    <row r="195" spans="1:7" ht="12.75">
      <c r="A195" s="4"/>
      <c r="B195" s="32">
        <f t="shared" si="4"/>
        <v>3</v>
      </c>
      <c r="C195" s="142" t="s">
        <v>246</v>
      </c>
      <c r="D195" s="151" t="s">
        <v>332</v>
      </c>
      <c r="E195" s="16" t="s">
        <v>77</v>
      </c>
      <c r="F195" s="16" t="s">
        <v>194</v>
      </c>
      <c r="G195" s="41">
        <v>10280078</v>
      </c>
    </row>
    <row r="196" spans="1:7" ht="12.75">
      <c r="A196" s="4"/>
      <c r="B196" s="32">
        <f t="shared" si="4"/>
        <v>4</v>
      </c>
      <c r="C196" s="142" t="s">
        <v>333</v>
      </c>
      <c r="D196" s="151">
        <v>3744</v>
      </c>
      <c r="E196" s="164" t="s">
        <v>188</v>
      </c>
      <c r="F196" s="164" t="s">
        <v>259</v>
      </c>
      <c r="G196" s="41">
        <v>7326</v>
      </c>
    </row>
    <row r="197" spans="1:7" ht="12.75">
      <c r="A197" s="4"/>
      <c r="B197" s="32">
        <f t="shared" si="4"/>
        <v>5</v>
      </c>
      <c r="C197" s="142" t="s">
        <v>248</v>
      </c>
      <c r="D197" s="151" t="s">
        <v>334</v>
      </c>
      <c r="E197" s="16" t="s">
        <v>77</v>
      </c>
      <c r="F197" s="16" t="s">
        <v>195</v>
      </c>
      <c r="G197" s="42">
        <v>6707179</v>
      </c>
    </row>
    <row r="198" spans="1:7" ht="12.75">
      <c r="A198" s="4"/>
      <c r="B198" s="32">
        <f t="shared" si="4"/>
        <v>6</v>
      </c>
      <c r="C198" s="142" t="s">
        <v>335</v>
      </c>
      <c r="D198" s="42">
        <v>3827</v>
      </c>
      <c r="E198" s="16" t="s">
        <v>77</v>
      </c>
      <c r="F198" s="16" t="s">
        <v>195</v>
      </c>
      <c r="G198" s="41">
        <v>3572899</v>
      </c>
    </row>
    <row r="199" spans="1:7" ht="12.75">
      <c r="A199" s="4"/>
      <c r="B199" s="32">
        <f t="shared" si="4"/>
        <v>7</v>
      </c>
      <c r="C199" s="142" t="s">
        <v>335</v>
      </c>
      <c r="D199" s="42">
        <v>3826</v>
      </c>
      <c r="E199" s="14" t="s">
        <v>188</v>
      </c>
      <c r="F199" s="18" t="s">
        <v>190</v>
      </c>
      <c r="G199" s="41">
        <v>852</v>
      </c>
    </row>
    <row r="200" spans="1:7" ht="12.75">
      <c r="A200" s="4"/>
      <c r="B200" s="32">
        <f t="shared" si="4"/>
        <v>8</v>
      </c>
      <c r="C200" s="142" t="s">
        <v>252</v>
      </c>
      <c r="D200" s="151" t="s">
        <v>336</v>
      </c>
      <c r="E200" s="16" t="s">
        <v>77</v>
      </c>
      <c r="F200" s="16" t="s">
        <v>204</v>
      </c>
      <c r="G200" s="41">
        <f>2209+28739+1500+417521+3317102</f>
        <v>3767071</v>
      </c>
    </row>
    <row r="201" spans="1:7" ht="12.75">
      <c r="A201" s="4"/>
      <c r="B201" s="32">
        <f t="shared" si="4"/>
        <v>9</v>
      </c>
      <c r="C201" s="142" t="s">
        <v>252</v>
      </c>
      <c r="D201" s="42"/>
      <c r="E201" s="164" t="s">
        <v>324</v>
      </c>
      <c r="F201" s="17" t="s">
        <v>182</v>
      </c>
      <c r="G201" s="41">
        <f>6083319-G200-G202-G203-G204</f>
        <v>320251</v>
      </c>
    </row>
    <row r="202" spans="1:7" ht="12.75">
      <c r="A202" s="4"/>
      <c r="B202" s="32">
        <f t="shared" si="4"/>
        <v>10</v>
      </c>
      <c r="C202" s="142" t="s">
        <v>252</v>
      </c>
      <c r="D202" s="42">
        <v>4031</v>
      </c>
      <c r="E202" s="16" t="s">
        <v>188</v>
      </c>
      <c r="F202" s="16" t="s">
        <v>197</v>
      </c>
      <c r="G202" s="41">
        <v>10796</v>
      </c>
    </row>
    <row r="203" spans="1:7" ht="12.75">
      <c r="A203" s="4"/>
      <c r="B203" s="32">
        <f t="shared" si="4"/>
        <v>11</v>
      </c>
      <c r="C203" s="164" t="s">
        <v>252</v>
      </c>
      <c r="D203" s="42">
        <v>4076</v>
      </c>
      <c r="E203" s="16" t="s">
        <v>43</v>
      </c>
      <c r="F203" s="17" t="s">
        <v>177</v>
      </c>
      <c r="G203" s="41">
        <v>1224238</v>
      </c>
    </row>
    <row r="204" spans="1:7" ht="12.75">
      <c r="A204" s="4"/>
      <c r="B204" s="32">
        <f t="shared" si="4"/>
        <v>12</v>
      </c>
      <c r="C204" s="164" t="s">
        <v>252</v>
      </c>
      <c r="D204" s="42">
        <v>4077</v>
      </c>
      <c r="E204" s="14" t="s">
        <v>179</v>
      </c>
      <c r="F204" s="17" t="s">
        <v>180</v>
      </c>
      <c r="G204" s="41">
        <v>760963</v>
      </c>
    </row>
    <row r="205" spans="1:7" ht="12.75">
      <c r="A205" s="4"/>
      <c r="B205" s="32">
        <f t="shared" si="4"/>
        <v>13</v>
      </c>
      <c r="C205" s="142" t="s">
        <v>253</v>
      </c>
      <c r="D205" s="151" t="s">
        <v>337</v>
      </c>
      <c r="E205" s="26" t="s">
        <v>198</v>
      </c>
      <c r="F205" s="17" t="s">
        <v>182</v>
      </c>
      <c r="G205" s="41">
        <v>19419</v>
      </c>
    </row>
    <row r="206" spans="2:7" ht="12.75">
      <c r="B206" s="32">
        <f t="shared" si="4"/>
        <v>14</v>
      </c>
      <c r="C206" s="145" t="s">
        <v>260</v>
      </c>
      <c r="D206" s="178">
        <v>4491</v>
      </c>
      <c r="E206" s="14" t="s">
        <v>188</v>
      </c>
      <c r="F206" s="18" t="s">
        <v>190</v>
      </c>
      <c r="G206" s="180">
        <v>13536</v>
      </c>
    </row>
    <row r="207" spans="1:7" ht="12.75">
      <c r="A207" s="4"/>
      <c r="B207" s="32">
        <f t="shared" si="4"/>
        <v>15</v>
      </c>
      <c r="C207" s="145" t="s">
        <v>339</v>
      </c>
      <c r="D207" s="178">
        <v>4506</v>
      </c>
      <c r="E207" s="14" t="s">
        <v>188</v>
      </c>
      <c r="F207" s="164" t="s">
        <v>338</v>
      </c>
      <c r="G207" s="41">
        <v>45</v>
      </c>
    </row>
    <row r="208" spans="1:7" ht="12.75">
      <c r="A208" s="4"/>
      <c r="B208" s="21" t="s">
        <v>261</v>
      </c>
      <c r="C208" s="21"/>
      <c r="D208" s="21"/>
      <c r="E208" s="21"/>
      <c r="F208" s="21"/>
      <c r="G208" s="43">
        <f>SUM(G193:G207)</f>
        <v>68770996.34</v>
      </c>
    </row>
    <row r="209" spans="1:7" ht="12.75">
      <c r="A209" s="4"/>
      <c r="B209" s="21" t="s">
        <v>262</v>
      </c>
      <c r="C209" s="21"/>
      <c r="D209" s="21"/>
      <c r="E209" s="21"/>
      <c r="F209" s="21"/>
      <c r="G209" s="44">
        <v>66559</v>
      </c>
    </row>
    <row r="210" spans="1:7" ht="12.75">
      <c r="A210" s="4"/>
      <c r="B210" s="21"/>
      <c r="C210" s="21" t="s">
        <v>199</v>
      </c>
      <c r="D210" s="21"/>
      <c r="E210" s="21"/>
      <c r="F210" s="21"/>
      <c r="G210" s="43">
        <f>G192+G208-G209</f>
        <v>343816179.11</v>
      </c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1" t="s">
        <v>191</v>
      </c>
      <c r="C216" s="3"/>
      <c r="D216" s="2"/>
      <c r="E216" s="3"/>
      <c r="F216" s="2"/>
      <c r="G216" s="2"/>
    </row>
    <row r="217" spans="1:7" ht="12.75">
      <c r="A217" s="4"/>
      <c r="B217" s="1" t="s">
        <v>200</v>
      </c>
      <c r="C217" s="3"/>
      <c r="D217" s="2"/>
      <c r="E217" s="3"/>
      <c r="F217" s="2"/>
      <c r="G217" s="3"/>
    </row>
    <row r="218" spans="1:7" ht="12.75">
      <c r="A218" s="4"/>
      <c r="B218" s="1"/>
      <c r="C218" s="3"/>
      <c r="D218" s="2"/>
      <c r="E218" s="3"/>
      <c r="F218" s="2"/>
      <c r="G218" s="3"/>
    </row>
    <row r="219" spans="1:7" ht="12.75">
      <c r="A219" s="4"/>
      <c r="B219" s="1"/>
      <c r="C219" s="3"/>
      <c r="D219" s="6" t="s">
        <v>42</v>
      </c>
      <c r="E219" s="7" t="s">
        <v>240</v>
      </c>
      <c r="F219" s="2"/>
      <c r="G219" s="3"/>
    </row>
    <row r="220" spans="1:7" ht="12.75">
      <c r="A220" s="4"/>
      <c r="B220" s="2"/>
      <c r="C220" s="2"/>
      <c r="D220" s="2"/>
      <c r="E220" s="2"/>
      <c r="F220" s="2"/>
      <c r="G220" s="2"/>
    </row>
    <row r="221" spans="1:6" ht="12.75">
      <c r="A221" s="28" t="s">
        <v>5</v>
      </c>
      <c r="B221" s="28" t="s">
        <v>6</v>
      </c>
      <c r="C221" s="16"/>
      <c r="D221" s="16"/>
      <c r="E221" s="28" t="s">
        <v>12</v>
      </c>
      <c r="F221" s="29" t="s">
        <v>13</v>
      </c>
    </row>
    <row r="222" spans="1:6" ht="12.75">
      <c r="A222" s="155" t="s">
        <v>241</v>
      </c>
      <c r="B222" s="30"/>
      <c r="C222" s="16"/>
      <c r="D222" s="16"/>
      <c r="E222" s="45"/>
      <c r="F222" s="46">
        <v>4826609</v>
      </c>
    </row>
    <row r="223" spans="1:6" ht="12.75">
      <c r="A223" s="16">
        <v>1</v>
      </c>
      <c r="B223" s="164" t="s">
        <v>387</v>
      </c>
      <c r="C223" s="16"/>
      <c r="D223" s="16"/>
      <c r="E223" s="188" t="s">
        <v>201</v>
      </c>
      <c r="F223" s="20">
        <v>8043</v>
      </c>
    </row>
    <row r="224" spans="1:6" ht="12.75">
      <c r="A224" s="4">
        <v>2</v>
      </c>
      <c r="B224" s="164" t="s">
        <v>388</v>
      </c>
      <c r="C224" s="16"/>
      <c r="D224" s="16"/>
      <c r="E224" s="188" t="s">
        <v>201</v>
      </c>
      <c r="F224" s="20">
        <v>61663</v>
      </c>
    </row>
    <row r="225" spans="1:6" ht="12.75">
      <c r="A225" s="4">
        <v>3</v>
      </c>
      <c r="B225" s="164" t="s">
        <v>389</v>
      </c>
      <c r="C225" s="16"/>
      <c r="D225" s="16"/>
      <c r="E225" s="188" t="s">
        <v>205</v>
      </c>
      <c r="F225" s="20">
        <v>48258</v>
      </c>
    </row>
    <row r="226" spans="1:6" ht="12.75">
      <c r="A226" s="4">
        <v>4</v>
      </c>
      <c r="B226" s="164" t="s">
        <v>242</v>
      </c>
      <c r="C226" s="16"/>
      <c r="D226" s="16"/>
      <c r="E226" s="188" t="s">
        <v>201</v>
      </c>
      <c r="F226" s="20">
        <v>124401</v>
      </c>
    </row>
    <row r="227" spans="1:6" ht="12.75">
      <c r="A227" s="4">
        <v>5</v>
      </c>
      <c r="B227" s="164" t="s">
        <v>390</v>
      </c>
      <c r="C227" s="16"/>
      <c r="D227" s="16"/>
      <c r="E227" s="188" t="s">
        <v>201</v>
      </c>
      <c r="F227" s="20">
        <v>132710</v>
      </c>
    </row>
    <row r="228" spans="1:6" ht="12.75">
      <c r="A228" s="4">
        <v>6</v>
      </c>
      <c r="B228" s="164" t="s">
        <v>244</v>
      </c>
      <c r="C228" s="16"/>
      <c r="D228" s="16"/>
      <c r="E228" s="188" t="s">
        <v>201</v>
      </c>
      <c r="F228" s="20">
        <v>80430</v>
      </c>
    </row>
    <row r="229" spans="1:6" ht="12.75">
      <c r="A229" s="4">
        <v>7</v>
      </c>
      <c r="B229" s="164" t="s">
        <v>391</v>
      </c>
      <c r="C229" s="16"/>
      <c r="D229" s="16"/>
      <c r="E229" s="188" t="s">
        <v>201</v>
      </c>
      <c r="F229" s="20">
        <v>83111</v>
      </c>
    </row>
    <row r="230" spans="1:6" ht="12.75">
      <c r="A230" s="4">
        <v>8</v>
      </c>
      <c r="B230" s="164" t="s">
        <v>246</v>
      </c>
      <c r="C230" s="16"/>
      <c r="D230" s="16"/>
      <c r="E230" s="188" t="s">
        <v>201</v>
      </c>
      <c r="F230" s="20">
        <v>5362</v>
      </c>
    </row>
    <row r="231" spans="1:6" ht="12.75">
      <c r="A231" s="4">
        <v>9</v>
      </c>
      <c r="B231" s="164" t="s">
        <v>333</v>
      </c>
      <c r="C231" s="16"/>
      <c r="D231" s="16"/>
      <c r="E231" s="188" t="s">
        <v>201</v>
      </c>
      <c r="F231" s="20">
        <v>53620</v>
      </c>
    </row>
    <row r="232" spans="1:6" ht="12.75">
      <c r="A232" s="4">
        <v>10</v>
      </c>
      <c r="B232" s="164" t="s">
        <v>248</v>
      </c>
      <c r="C232" s="16"/>
      <c r="D232" s="16"/>
      <c r="E232" s="188" t="s">
        <v>201</v>
      </c>
      <c r="F232" s="20">
        <v>58982</v>
      </c>
    </row>
    <row r="233" spans="1:6" ht="12.75">
      <c r="A233" s="4">
        <v>11</v>
      </c>
      <c r="B233" s="164" t="s">
        <v>392</v>
      </c>
      <c r="C233" s="16"/>
      <c r="D233" s="16"/>
      <c r="E233" s="188" t="s">
        <v>201</v>
      </c>
      <c r="F233" s="20">
        <v>50939</v>
      </c>
    </row>
    <row r="234" spans="1:6" ht="12.75">
      <c r="A234" s="4">
        <v>12</v>
      </c>
      <c r="B234" s="164" t="s">
        <v>335</v>
      </c>
      <c r="C234" s="16"/>
      <c r="D234" s="16"/>
      <c r="E234" s="188" t="s">
        <v>201</v>
      </c>
      <c r="F234" s="20">
        <v>56301</v>
      </c>
    </row>
    <row r="235" spans="1:6" ht="12.75">
      <c r="A235" s="4">
        <v>13</v>
      </c>
      <c r="B235" s="164" t="s">
        <v>252</v>
      </c>
      <c r="C235" s="16"/>
      <c r="D235" s="16"/>
      <c r="E235" s="188" t="s">
        <v>201</v>
      </c>
      <c r="F235" s="20">
        <v>93835</v>
      </c>
    </row>
    <row r="236" spans="1:6" ht="12.75">
      <c r="A236" s="4">
        <v>14</v>
      </c>
      <c r="B236" s="164" t="s">
        <v>393</v>
      </c>
      <c r="C236" s="16"/>
      <c r="D236" s="16"/>
      <c r="E236" s="188" t="s">
        <v>201</v>
      </c>
      <c r="F236" s="20">
        <v>105900</v>
      </c>
    </row>
    <row r="237" spans="1:6" ht="12.75">
      <c r="A237" s="4">
        <v>15</v>
      </c>
      <c r="B237" s="164" t="s">
        <v>253</v>
      </c>
      <c r="C237" s="16"/>
      <c r="D237" s="16"/>
      <c r="E237" s="188" t="s">
        <v>203</v>
      </c>
      <c r="F237" s="20">
        <v>54961</v>
      </c>
    </row>
    <row r="238" spans="1:6" ht="12.75">
      <c r="A238" s="4">
        <v>16</v>
      </c>
      <c r="B238" s="164" t="s">
        <v>394</v>
      </c>
      <c r="C238" s="16"/>
      <c r="D238" s="16"/>
      <c r="E238" s="188" t="s">
        <v>203</v>
      </c>
      <c r="F238" s="20">
        <v>46726</v>
      </c>
    </row>
    <row r="239" spans="1:6" ht="12.75">
      <c r="A239" s="4">
        <v>17</v>
      </c>
      <c r="B239" s="164" t="s">
        <v>395</v>
      </c>
      <c r="C239" s="16"/>
      <c r="D239" s="16"/>
      <c r="E239" s="188" t="s">
        <v>203</v>
      </c>
      <c r="F239" s="20">
        <v>58982</v>
      </c>
    </row>
    <row r="240" spans="1:6" ht="12.75">
      <c r="A240" s="21" t="s">
        <v>396</v>
      </c>
      <c r="B240" s="21"/>
      <c r="C240" s="21"/>
      <c r="D240" s="16"/>
      <c r="E240" s="188"/>
      <c r="F240" s="20">
        <f>SUM(F223:F239)</f>
        <v>1124224</v>
      </c>
    </row>
    <row r="241" spans="1:6" ht="12.75">
      <c r="A241" s="47" t="s">
        <v>206</v>
      </c>
      <c r="B241" s="47"/>
      <c r="C241" s="47"/>
      <c r="D241" s="47"/>
      <c r="E241" s="47"/>
      <c r="F241" s="48">
        <f>F222+F240</f>
        <v>5950833</v>
      </c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39">
        <v>0</v>
      </c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1" t="s">
        <v>207</v>
      </c>
      <c r="C248" s="3"/>
      <c r="D248" s="2"/>
      <c r="E248" s="3"/>
      <c r="F248" s="2"/>
      <c r="G248" s="2"/>
    </row>
    <row r="249" spans="1:7" ht="12.75">
      <c r="A249" s="4"/>
      <c r="B249" s="1" t="s">
        <v>169</v>
      </c>
      <c r="C249" s="3"/>
      <c r="D249" s="2"/>
      <c r="E249" s="3"/>
      <c r="F249" s="2"/>
      <c r="G249" s="3"/>
    </row>
    <row r="250" spans="1:7" ht="12.75">
      <c r="A250" s="4"/>
      <c r="B250" s="1"/>
      <c r="C250" s="3"/>
      <c r="D250" s="2"/>
      <c r="E250" s="3"/>
      <c r="F250" s="2"/>
      <c r="G250" s="3"/>
    </row>
    <row r="251" spans="1:7" ht="12.75">
      <c r="A251" s="4"/>
      <c r="B251" s="1"/>
      <c r="C251" s="3"/>
      <c r="D251" s="6" t="s">
        <v>42</v>
      </c>
      <c r="E251" s="7" t="s">
        <v>240</v>
      </c>
      <c r="F251" s="2"/>
      <c r="G251" s="3"/>
    </row>
    <row r="252" spans="1:7" ht="12.75">
      <c r="A252" s="4"/>
      <c r="B252" s="2"/>
      <c r="C252" s="2"/>
      <c r="D252" s="2"/>
      <c r="E252" s="2"/>
      <c r="F252" s="2"/>
      <c r="G252" s="2"/>
    </row>
    <row r="253" spans="1:7" ht="25.5">
      <c r="A253" s="4"/>
      <c r="B253" s="28" t="s">
        <v>5</v>
      </c>
      <c r="C253" s="28" t="s">
        <v>6</v>
      </c>
      <c r="D253" s="49" t="s">
        <v>7</v>
      </c>
      <c r="E253" s="28" t="s">
        <v>11</v>
      </c>
      <c r="F253" s="28" t="s">
        <v>12</v>
      </c>
      <c r="G253" s="29" t="s">
        <v>13</v>
      </c>
    </row>
    <row r="254" spans="1:7" ht="12.75">
      <c r="A254" s="4"/>
      <c r="B254" s="213" t="s">
        <v>241</v>
      </c>
      <c r="C254" s="214"/>
      <c r="D254" s="50"/>
      <c r="E254" s="45"/>
      <c r="F254" s="45"/>
      <c r="G254" s="51">
        <v>666859</v>
      </c>
    </row>
    <row r="255" spans="1:7" ht="12.75">
      <c r="A255" s="4"/>
      <c r="B255" s="16">
        <v>1</v>
      </c>
      <c r="C255" s="142" t="s">
        <v>242</v>
      </c>
      <c r="D255" s="149">
        <v>3580</v>
      </c>
      <c r="E255" s="16" t="s">
        <v>77</v>
      </c>
      <c r="F255" s="16" t="s">
        <v>121</v>
      </c>
      <c r="G255">
        <v>19861</v>
      </c>
    </row>
    <row r="256" spans="1:7" ht="12.75">
      <c r="A256" s="4"/>
      <c r="B256" s="16">
        <f>B255+1</f>
        <v>2</v>
      </c>
      <c r="C256" s="142" t="s">
        <v>244</v>
      </c>
      <c r="D256" s="151" t="s">
        <v>369</v>
      </c>
      <c r="E256" s="16" t="s">
        <v>192</v>
      </c>
      <c r="F256" s="16" t="s">
        <v>193</v>
      </c>
      <c r="G256" s="20">
        <v>90457</v>
      </c>
    </row>
    <row r="257" spans="1:7" ht="12.75">
      <c r="A257" s="4"/>
      <c r="B257" s="16">
        <f aca="true" t="shared" si="5" ref="B257:B263">B256+1</f>
        <v>3</v>
      </c>
      <c r="C257" s="142" t="s">
        <v>246</v>
      </c>
      <c r="D257" s="151">
        <v>3675</v>
      </c>
      <c r="E257" s="16" t="s">
        <v>77</v>
      </c>
      <c r="F257" s="16" t="s">
        <v>194</v>
      </c>
      <c r="G257">
        <v>19861</v>
      </c>
    </row>
    <row r="258" spans="1:7" ht="12.75">
      <c r="A258" s="4"/>
      <c r="B258" s="16">
        <f t="shared" si="5"/>
        <v>4</v>
      </c>
      <c r="C258" s="142" t="s">
        <v>248</v>
      </c>
      <c r="D258" s="151">
        <v>3756</v>
      </c>
      <c r="E258" s="16" t="s">
        <v>77</v>
      </c>
      <c r="F258" s="16" t="s">
        <v>195</v>
      </c>
      <c r="G258" s="20">
        <v>19861</v>
      </c>
    </row>
    <row r="259" spans="1:7" ht="12.75">
      <c r="A259" s="4"/>
      <c r="B259" s="16">
        <f t="shared" si="5"/>
        <v>5</v>
      </c>
      <c r="C259" s="173" t="s">
        <v>252</v>
      </c>
      <c r="D259" s="151" t="s">
        <v>370</v>
      </c>
      <c r="E259" s="16" t="s">
        <v>77</v>
      </c>
      <c r="F259" s="164" t="s">
        <v>323</v>
      </c>
      <c r="G259" s="20">
        <f>6619+4571</f>
        <v>11190</v>
      </c>
    </row>
    <row r="260" spans="1:7" ht="12.75">
      <c r="A260" s="4"/>
      <c r="B260" s="16">
        <f t="shared" si="5"/>
        <v>6</v>
      </c>
      <c r="C260" s="173" t="s">
        <v>252</v>
      </c>
      <c r="D260" s="151" t="s">
        <v>371</v>
      </c>
      <c r="E260" s="164" t="s">
        <v>324</v>
      </c>
      <c r="F260" s="17" t="s">
        <v>182</v>
      </c>
      <c r="G260" s="20">
        <v>4688</v>
      </c>
    </row>
    <row r="261" spans="1:7" ht="12.75">
      <c r="A261" s="4"/>
      <c r="B261" s="16">
        <f t="shared" si="5"/>
        <v>7</v>
      </c>
      <c r="C261" s="142" t="s">
        <v>252</v>
      </c>
      <c r="D261" s="151">
        <v>4052</v>
      </c>
      <c r="E261" s="16" t="s">
        <v>188</v>
      </c>
      <c r="F261" s="16" t="s">
        <v>197</v>
      </c>
      <c r="G261" s="20">
        <v>130</v>
      </c>
    </row>
    <row r="262" spans="1:7" ht="12.75">
      <c r="A262" s="4"/>
      <c r="B262" s="16">
        <f t="shared" si="5"/>
        <v>8</v>
      </c>
      <c r="C262" s="142" t="s">
        <v>252</v>
      </c>
      <c r="D262" s="151">
        <v>4078</v>
      </c>
      <c r="E262" s="16" t="s">
        <v>43</v>
      </c>
      <c r="F262" s="17" t="s">
        <v>177</v>
      </c>
      <c r="G262" s="20">
        <v>1437</v>
      </c>
    </row>
    <row r="263" spans="1:7" ht="12.75">
      <c r="A263" s="4"/>
      <c r="B263" s="16">
        <f t="shared" si="5"/>
        <v>9</v>
      </c>
      <c r="C263" s="142" t="s">
        <v>252</v>
      </c>
      <c r="D263" s="42">
        <v>3173</v>
      </c>
      <c r="E263" s="14" t="s">
        <v>179</v>
      </c>
      <c r="F263" s="17" t="s">
        <v>180</v>
      </c>
      <c r="G263" s="20">
        <v>1117</v>
      </c>
    </row>
    <row r="264" spans="1:7" ht="12.75">
      <c r="A264" s="4"/>
      <c r="B264" s="21" t="s">
        <v>373</v>
      </c>
      <c r="C264" s="21"/>
      <c r="D264" s="21"/>
      <c r="E264" s="21"/>
      <c r="F264" s="21"/>
      <c r="G264" s="23">
        <f>SUM(G255:G263)</f>
        <v>168602</v>
      </c>
    </row>
    <row r="265" spans="1:7" ht="12.75">
      <c r="A265" s="4"/>
      <c r="B265" s="164" t="s">
        <v>236</v>
      </c>
      <c r="C265" s="16"/>
      <c r="D265" s="16"/>
      <c r="E265" s="16"/>
      <c r="F265" s="16"/>
      <c r="G265" s="20">
        <v>0</v>
      </c>
    </row>
    <row r="266" spans="1:7" ht="12.75">
      <c r="A266" s="4"/>
      <c r="B266" s="164" t="s">
        <v>374</v>
      </c>
      <c r="C266" s="16"/>
      <c r="D266" s="16"/>
      <c r="E266" s="16"/>
      <c r="F266" s="16"/>
      <c r="G266" s="20">
        <f>G254+G264-G265</f>
        <v>835461</v>
      </c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1"/>
      <c r="B276" s="2"/>
      <c r="C276" s="3"/>
      <c r="D276" s="3"/>
      <c r="E276" s="2"/>
      <c r="F276" s="2"/>
      <c r="G276" s="4"/>
    </row>
    <row r="277" spans="1:7" ht="14.25">
      <c r="A277" s="5"/>
      <c r="B277" s="2"/>
      <c r="C277" s="2"/>
      <c r="D277" s="2"/>
      <c r="E277" s="2"/>
      <c r="F277" s="2"/>
      <c r="G277" s="4"/>
    </row>
    <row r="278" spans="1:7" ht="12.75">
      <c r="A278" s="1" t="s">
        <v>168</v>
      </c>
      <c r="B278" s="3"/>
      <c r="C278" s="2"/>
      <c r="D278" s="3"/>
      <c r="E278" s="2"/>
      <c r="F278" s="2"/>
      <c r="G278" s="4"/>
    </row>
    <row r="279" spans="1:7" ht="12.75">
      <c r="A279" s="1" t="s">
        <v>169</v>
      </c>
      <c r="B279" s="3"/>
      <c r="C279" s="2"/>
      <c r="D279" s="3"/>
      <c r="E279" s="2"/>
      <c r="F279" s="3"/>
      <c r="G279" s="4"/>
    </row>
    <row r="280" spans="1:7" ht="12.75">
      <c r="A280" s="1"/>
      <c r="B280" s="3"/>
      <c r="C280" s="2"/>
      <c r="D280" s="3"/>
      <c r="E280" s="2"/>
      <c r="F280" s="3"/>
      <c r="G280" s="4"/>
    </row>
    <row r="281" spans="1:7" ht="12.75">
      <c r="A281" s="1"/>
      <c r="B281" s="3"/>
      <c r="C281" s="6" t="s">
        <v>42</v>
      </c>
      <c r="D281" s="7" t="s">
        <v>264</v>
      </c>
      <c r="E281" s="2"/>
      <c r="F281" s="3"/>
      <c r="G281" s="4"/>
    </row>
    <row r="282" spans="1:7" ht="12.75">
      <c r="A282" s="2"/>
      <c r="B282" s="2"/>
      <c r="C282" s="2"/>
      <c r="D282" s="2"/>
      <c r="E282" s="2"/>
      <c r="F282" s="2"/>
      <c r="G282" s="4"/>
    </row>
    <row r="283" spans="1:7" ht="76.5">
      <c r="A283" s="8" t="s">
        <v>5</v>
      </c>
      <c r="B283" s="8" t="s">
        <v>6</v>
      </c>
      <c r="C283" s="9" t="s">
        <v>7</v>
      </c>
      <c r="D283" s="8" t="s">
        <v>11</v>
      </c>
      <c r="E283" s="8" t="s">
        <v>12</v>
      </c>
      <c r="F283" s="10" t="s">
        <v>13</v>
      </c>
      <c r="G283" s="4"/>
    </row>
    <row r="284" spans="1:7" ht="12.75">
      <c r="A284" s="215" t="s">
        <v>263</v>
      </c>
      <c r="B284" s="216"/>
      <c r="C284" s="31"/>
      <c r="D284" s="32"/>
      <c r="E284" s="32"/>
      <c r="F284" s="33">
        <v>97354367.35</v>
      </c>
      <c r="G284" s="4"/>
    </row>
    <row r="285" spans="1:7" ht="12.75">
      <c r="A285" s="34">
        <v>1</v>
      </c>
      <c r="B285" s="52" t="s">
        <v>265</v>
      </c>
      <c r="C285" s="162" t="s">
        <v>266</v>
      </c>
      <c r="D285" s="14" t="s">
        <v>77</v>
      </c>
      <c r="E285" s="15" t="s">
        <v>170</v>
      </c>
      <c r="F285" s="35">
        <v>4750473</v>
      </c>
      <c r="G285" s="4"/>
    </row>
    <row r="286" spans="1:7" ht="12.75">
      <c r="A286" s="36">
        <v>2</v>
      </c>
      <c r="B286" s="142" t="s">
        <v>267</v>
      </c>
      <c r="C286" s="143" t="s">
        <v>268</v>
      </c>
      <c r="D286" s="16" t="s">
        <v>171</v>
      </c>
      <c r="E286" s="15" t="s">
        <v>172</v>
      </c>
      <c r="F286" s="37">
        <v>3595429</v>
      </c>
      <c r="G286" s="4"/>
    </row>
    <row r="287" spans="1:7" ht="12.75">
      <c r="A287" s="36">
        <v>3</v>
      </c>
      <c r="B287" s="142" t="s">
        <v>269</v>
      </c>
      <c r="C287" s="143" t="s">
        <v>270</v>
      </c>
      <c r="D287" s="14" t="s">
        <v>77</v>
      </c>
      <c r="E287" s="15" t="s">
        <v>173</v>
      </c>
      <c r="F287" s="37">
        <v>4578319</v>
      </c>
      <c r="G287" s="4"/>
    </row>
    <row r="288" spans="1:7" ht="12.75">
      <c r="A288" s="36">
        <v>4</v>
      </c>
      <c r="B288" s="142" t="s">
        <v>272</v>
      </c>
      <c r="C288" s="143" t="s">
        <v>271</v>
      </c>
      <c r="D288" s="16" t="s">
        <v>174</v>
      </c>
      <c r="E288" s="17" t="s">
        <v>175</v>
      </c>
      <c r="F288" s="37">
        <v>245</v>
      </c>
      <c r="G288" s="4"/>
    </row>
    <row r="289" spans="1:7" ht="12.75">
      <c r="A289" s="36">
        <v>5</v>
      </c>
      <c r="B289" s="142" t="s">
        <v>273</v>
      </c>
      <c r="C289" s="163">
        <v>16166032</v>
      </c>
      <c r="D289" s="164" t="s">
        <v>174</v>
      </c>
      <c r="E289" s="17" t="s">
        <v>213</v>
      </c>
      <c r="F289" s="37">
        <v>2681</v>
      </c>
      <c r="G289" s="4"/>
    </row>
    <row r="290" spans="1:7" ht="12.75">
      <c r="A290" s="36">
        <v>6</v>
      </c>
      <c r="B290" s="142" t="s">
        <v>274</v>
      </c>
      <c r="C290" s="143" t="s">
        <v>275</v>
      </c>
      <c r="D290" s="14" t="s">
        <v>77</v>
      </c>
      <c r="E290" s="139" t="s">
        <v>176</v>
      </c>
      <c r="F290" s="37"/>
      <c r="G290" s="4"/>
    </row>
    <row r="291" spans="1:7" ht="12.75">
      <c r="A291" s="36">
        <v>7</v>
      </c>
      <c r="B291" s="142" t="s">
        <v>276</v>
      </c>
      <c r="C291" s="144" t="s">
        <v>277</v>
      </c>
      <c r="D291" s="14" t="s">
        <v>77</v>
      </c>
      <c r="E291" s="15" t="s">
        <v>178</v>
      </c>
      <c r="F291" s="37">
        <v>4663085</v>
      </c>
      <c r="G291" s="4"/>
    </row>
    <row r="292" spans="1:7" ht="12.75">
      <c r="A292" s="36">
        <v>8</v>
      </c>
      <c r="B292" s="142" t="s">
        <v>278</v>
      </c>
      <c r="C292" s="18">
        <v>5184</v>
      </c>
      <c r="D292" s="16" t="s">
        <v>43</v>
      </c>
      <c r="E292" s="17" t="s">
        <v>177</v>
      </c>
      <c r="F292" s="37">
        <v>1697334</v>
      </c>
      <c r="G292" s="4"/>
    </row>
    <row r="293" spans="1:7" ht="12.75">
      <c r="A293" s="36">
        <v>9</v>
      </c>
      <c r="B293" s="145" t="s">
        <v>278</v>
      </c>
      <c r="C293" s="18">
        <v>5186</v>
      </c>
      <c r="D293" s="14" t="s">
        <v>179</v>
      </c>
      <c r="E293" s="17" t="s">
        <v>180</v>
      </c>
      <c r="F293" s="37">
        <v>100176</v>
      </c>
      <c r="G293" s="4"/>
    </row>
    <row r="294" spans="1:7" ht="12.75">
      <c r="A294" s="36">
        <v>10</v>
      </c>
      <c r="B294" s="142" t="s">
        <v>279</v>
      </c>
      <c r="C294" s="18">
        <v>5189</v>
      </c>
      <c r="D294" s="14" t="s">
        <v>188</v>
      </c>
      <c r="E294" s="18" t="s">
        <v>190</v>
      </c>
      <c r="F294" s="37">
        <v>49479</v>
      </c>
      <c r="G294" s="4"/>
    </row>
    <row r="295" spans="1:7" ht="12.75">
      <c r="A295" s="36">
        <v>12</v>
      </c>
      <c r="B295" s="145" t="s">
        <v>279</v>
      </c>
      <c r="C295" s="165">
        <v>5187</v>
      </c>
      <c r="D295" s="14" t="s">
        <v>96</v>
      </c>
      <c r="E295" s="19" t="s">
        <v>187</v>
      </c>
      <c r="F295" s="37">
        <v>13086</v>
      </c>
      <c r="G295" s="4"/>
    </row>
    <row r="296" spans="1:7" ht="12.75">
      <c r="A296" s="36">
        <v>13</v>
      </c>
      <c r="B296" s="142" t="s">
        <v>280</v>
      </c>
      <c r="C296" s="162" t="s">
        <v>282</v>
      </c>
      <c r="D296" s="14" t="s">
        <v>181</v>
      </c>
      <c r="E296" s="17" t="s">
        <v>182</v>
      </c>
      <c r="F296" s="37">
        <v>3504</v>
      </c>
      <c r="G296" s="4"/>
    </row>
    <row r="297" spans="1:7" ht="12.75">
      <c r="A297" s="36">
        <v>14</v>
      </c>
      <c r="B297" s="142" t="s">
        <v>280</v>
      </c>
      <c r="C297" s="162" t="s">
        <v>281</v>
      </c>
      <c r="D297" s="14" t="s">
        <v>183</v>
      </c>
      <c r="E297" s="17" t="s">
        <v>182</v>
      </c>
      <c r="F297" s="37">
        <v>2851</v>
      </c>
      <c r="G297" s="4"/>
    </row>
    <row r="298" spans="1:7" ht="12.75">
      <c r="A298" s="36">
        <v>15</v>
      </c>
      <c r="B298" s="142" t="s">
        <v>280</v>
      </c>
      <c r="C298" s="162" t="s">
        <v>283</v>
      </c>
      <c r="D298" s="14" t="s">
        <v>184</v>
      </c>
      <c r="E298" s="17" t="s">
        <v>182</v>
      </c>
      <c r="F298" s="37">
        <v>198</v>
      </c>
      <c r="G298" s="4"/>
    </row>
    <row r="299" spans="1:7" ht="12.75">
      <c r="A299" s="36">
        <v>16</v>
      </c>
      <c r="B299" s="142" t="s">
        <v>280</v>
      </c>
      <c r="C299" s="162" t="s">
        <v>284</v>
      </c>
      <c r="D299" s="14" t="s">
        <v>185</v>
      </c>
      <c r="E299" s="17" t="s">
        <v>182</v>
      </c>
      <c r="F299" s="37">
        <v>295</v>
      </c>
      <c r="G299" s="4"/>
    </row>
    <row r="300" spans="1:7" ht="12.75">
      <c r="A300" s="36">
        <v>17</v>
      </c>
      <c r="B300" s="142" t="s">
        <v>280</v>
      </c>
      <c r="C300" s="166">
        <v>5222</v>
      </c>
      <c r="D300" s="14" t="s">
        <v>186</v>
      </c>
      <c r="E300" s="17" t="s">
        <v>182</v>
      </c>
      <c r="F300" s="37">
        <v>395</v>
      </c>
      <c r="G300" s="4"/>
    </row>
    <row r="301" spans="1:7" ht="12.75">
      <c r="A301" s="36">
        <v>18</v>
      </c>
      <c r="B301" s="142" t="s">
        <v>280</v>
      </c>
      <c r="C301" s="18">
        <v>5246</v>
      </c>
      <c r="D301" s="14" t="s">
        <v>188</v>
      </c>
      <c r="E301" s="18" t="s">
        <v>189</v>
      </c>
      <c r="F301" s="37">
        <v>325</v>
      </c>
      <c r="G301" s="4"/>
    </row>
    <row r="302" spans="1:7" ht="12.75">
      <c r="A302" s="244">
        <v>19</v>
      </c>
      <c r="B302" s="245" t="s">
        <v>285</v>
      </c>
      <c r="C302" s="246">
        <v>5361</v>
      </c>
      <c r="D302" s="247" t="s">
        <v>188</v>
      </c>
      <c r="E302" s="246" t="s">
        <v>190</v>
      </c>
      <c r="F302" s="248">
        <v>664</v>
      </c>
      <c r="G302" s="4"/>
    </row>
    <row r="303" spans="1:7" ht="12.75">
      <c r="A303" s="21" t="s">
        <v>311</v>
      </c>
      <c r="B303" s="21"/>
      <c r="C303" s="16"/>
      <c r="D303" s="16"/>
      <c r="E303" s="16"/>
      <c r="F303" s="41">
        <f>SUM(F285:F302)</f>
        <v>19458539</v>
      </c>
      <c r="G303" s="4"/>
    </row>
    <row r="304" spans="1:7" ht="12.75">
      <c r="A304" s="21" t="s">
        <v>312</v>
      </c>
      <c r="B304" s="21"/>
      <c r="C304" s="21"/>
      <c r="D304" s="21"/>
      <c r="E304" s="22"/>
      <c r="F304" s="23">
        <v>15784.41</v>
      </c>
      <c r="G304" s="4"/>
    </row>
    <row r="305" spans="1:7" ht="12.75">
      <c r="A305" s="21"/>
      <c r="B305" s="21" t="s">
        <v>199</v>
      </c>
      <c r="C305" s="16"/>
      <c r="D305" s="16"/>
      <c r="E305" s="16"/>
      <c r="F305" s="20">
        <f>F284+F303-F304</f>
        <v>116797121.94</v>
      </c>
      <c r="G305" s="4"/>
    </row>
    <row r="306" spans="1:7" ht="12.75">
      <c r="A306" s="4"/>
      <c r="B306" s="24"/>
      <c r="C306" s="4"/>
      <c r="D306" s="4"/>
      <c r="E306" s="4"/>
      <c r="F306" s="25"/>
      <c r="G306" s="4"/>
    </row>
    <row r="307" spans="1:7" ht="12.75">
      <c r="A307" s="4"/>
      <c r="B307" s="24"/>
      <c r="C307" s="4"/>
      <c r="D307" s="4"/>
      <c r="E307" s="4"/>
      <c r="F307" s="25"/>
      <c r="G307" s="4"/>
    </row>
    <row r="308" spans="1:7" ht="12.75">
      <c r="A308" s="4"/>
      <c r="B308" s="24"/>
      <c r="C308" s="4"/>
      <c r="D308" s="40"/>
      <c r="E308" s="4"/>
      <c r="F308" s="25"/>
      <c r="G308" s="4"/>
    </row>
    <row r="309" spans="1:7" ht="12.75">
      <c r="A309" s="4"/>
      <c r="B309" s="24"/>
      <c r="C309" s="4"/>
      <c r="D309" s="4"/>
      <c r="E309" s="4"/>
      <c r="F309" s="25"/>
      <c r="G309" s="4"/>
    </row>
    <row r="310" spans="1:7" ht="12.75">
      <c r="A310" s="1" t="s">
        <v>191</v>
      </c>
      <c r="B310" s="3"/>
      <c r="C310" s="2"/>
      <c r="D310" s="3"/>
      <c r="E310" s="2"/>
      <c r="F310" s="2"/>
      <c r="G310" s="4"/>
    </row>
    <row r="311" spans="1:7" ht="12.75">
      <c r="A311" s="1" t="s">
        <v>169</v>
      </c>
      <c r="B311" s="3"/>
      <c r="C311" s="2"/>
      <c r="D311" s="3"/>
      <c r="E311" s="2"/>
      <c r="F311" s="3"/>
      <c r="G311" s="4"/>
    </row>
    <row r="312" spans="1:7" ht="12.75">
      <c r="A312" s="1"/>
      <c r="B312" s="3"/>
      <c r="C312" s="2"/>
      <c r="D312" s="3"/>
      <c r="E312" s="2"/>
      <c r="F312" s="3"/>
      <c r="G312" s="4"/>
    </row>
    <row r="313" spans="1:7" ht="12.75">
      <c r="A313" s="1"/>
      <c r="B313" s="3"/>
      <c r="C313" s="6" t="s">
        <v>42</v>
      </c>
      <c r="D313" s="7" t="s">
        <v>264</v>
      </c>
      <c r="E313" s="2"/>
      <c r="F313" s="3"/>
      <c r="G313" s="4"/>
    </row>
    <row r="314" spans="1:7" ht="12.75">
      <c r="A314" s="2"/>
      <c r="B314" s="2"/>
      <c r="C314" s="2"/>
      <c r="D314" s="2"/>
      <c r="E314" s="2"/>
      <c r="F314" s="2"/>
      <c r="G314" s="4"/>
    </row>
    <row r="315" spans="1:7" ht="76.5">
      <c r="A315" s="8" t="s">
        <v>5</v>
      </c>
      <c r="B315" s="8" t="s">
        <v>6</v>
      </c>
      <c r="C315" s="9" t="s">
        <v>7</v>
      </c>
      <c r="D315" s="8" t="s">
        <v>11</v>
      </c>
      <c r="E315" s="8" t="s">
        <v>12</v>
      </c>
      <c r="F315" s="10" t="s">
        <v>13</v>
      </c>
      <c r="G315" s="4"/>
    </row>
    <row r="316" spans="1:7" ht="12.75">
      <c r="A316" s="213" t="s">
        <v>263</v>
      </c>
      <c r="B316" s="214"/>
      <c r="C316" s="31"/>
      <c r="D316" s="32"/>
      <c r="E316" s="32"/>
      <c r="F316" s="53">
        <v>343816179.11</v>
      </c>
      <c r="G316" s="4"/>
    </row>
    <row r="317" spans="1:7" ht="12.75">
      <c r="A317" s="32">
        <v>1</v>
      </c>
      <c r="B317" s="181" t="s">
        <v>265</v>
      </c>
      <c r="C317" s="183" t="s">
        <v>340</v>
      </c>
      <c r="D317" s="16" t="s">
        <v>77</v>
      </c>
      <c r="E317" s="16" t="s">
        <v>121</v>
      </c>
      <c r="F317" s="41">
        <v>10231256.39</v>
      </c>
      <c r="G317" s="4"/>
    </row>
    <row r="318" spans="1:7" ht="12.75">
      <c r="A318" s="32">
        <f>A317+1</f>
        <v>2</v>
      </c>
      <c r="B318" s="142" t="s">
        <v>267</v>
      </c>
      <c r="C318" s="144" t="s">
        <v>341</v>
      </c>
      <c r="D318" s="16" t="s">
        <v>192</v>
      </c>
      <c r="E318" s="16" t="s">
        <v>193</v>
      </c>
      <c r="F318" s="41">
        <v>31990900</v>
      </c>
      <c r="G318" s="4"/>
    </row>
    <row r="319" spans="1:7" ht="12.75">
      <c r="A319" s="32">
        <f aca="true" t="shared" si="6" ref="A319:A328">A318+1</f>
        <v>3</v>
      </c>
      <c r="B319" s="142" t="s">
        <v>269</v>
      </c>
      <c r="C319" s="144" t="s">
        <v>342</v>
      </c>
      <c r="D319" s="16" t="s">
        <v>77</v>
      </c>
      <c r="E319" s="16" t="s">
        <v>194</v>
      </c>
      <c r="F319" s="41">
        <v>10231245</v>
      </c>
      <c r="G319" s="4"/>
    </row>
    <row r="320" spans="1:7" ht="12.75">
      <c r="A320" s="32">
        <f t="shared" si="6"/>
        <v>4</v>
      </c>
      <c r="B320" s="185" t="s">
        <v>274</v>
      </c>
      <c r="C320" s="184" t="s">
        <v>343</v>
      </c>
      <c r="D320" s="16" t="s">
        <v>77</v>
      </c>
      <c r="E320" s="16" t="s">
        <v>195</v>
      </c>
      <c r="F320" s="41">
        <v>10231245</v>
      </c>
      <c r="G320" s="4"/>
    </row>
    <row r="321" spans="1:7" ht="12.75">
      <c r="A321" s="32">
        <f t="shared" si="6"/>
        <v>5</v>
      </c>
      <c r="B321" s="142" t="s">
        <v>276</v>
      </c>
      <c r="C321" s="144" t="s">
        <v>344</v>
      </c>
      <c r="D321" s="16" t="s">
        <v>77</v>
      </c>
      <c r="E321" s="16" t="s">
        <v>210</v>
      </c>
      <c r="F321" s="41">
        <v>3810729</v>
      </c>
      <c r="G321" s="4"/>
    </row>
    <row r="322" spans="1:7" ht="12.75">
      <c r="A322" s="32">
        <f t="shared" si="6"/>
        <v>6</v>
      </c>
      <c r="B322" s="142" t="s">
        <v>346</v>
      </c>
      <c r="C322" s="144" t="s">
        <v>345</v>
      </c>
      <c r="D322" s="164" t="s">
        <v>352</v>
      </c>
      <c r="E322" s="17" t="s">
        <v>182</v>
      </c>
      <c r="F322" s="41">
        <v>315772</v>
      </c>
      <c r="G322" s="4"/>
    </row>
    <row r="323" spans="1:7" ht="12.75">
      <c r="A323" s="32">
        <f t="shared" si="6"/>
        <v>7</v>
      </c>
      <c r="B323" s="142" t="s">
        <v>346</v>
      </c>
      <c r="C323" s="18">
        <v>4884</v>
      </c>
      <c r="D323" s="16" t="s">
        <v>188</v>
      </c>
      <c r="E323" s="16" t="s">
        <v>197</v>
      </c>
      <c r="F323" s="41">
        <v>9938</v>
      </c>
      <c r="G323" s="4"/>
    </row>
    <row r="324" spans="1:7" ht="12.75">
      <c r="A324" s="32">
        <f t="shared" si="6"/>
        <v>8</v>
      </c>
      <c r="B324" s="142" t="s">
        <v>348</v>
      </c>
      <c r="C324" s="144" t="s">
        <v>349</v>
      </c>
      <c r="D324" s="164" t="s">
        <v>347</v>
      </c>
      <c r="E324" s="17" t="s">
        <v>182</v>
      </c>
      <c r="F324" s="41">
        <v>76</v>
      </c>
      <c r="G324" s="4"/>
    </row>
    <row r="325" spans="1:7" ht="12.75">
      <c r="A325" s="32">
        <f t="shared" si="6"/>
        <v>9</v>
      </c>
      <c r="B325" s="142" t="s">
        <v>278</v>
      </c>
      <c r="C325" s="18">
        <v>5181</v>
      </c>
      <c r="D325" s="16" t="s">
        <v>43</v>
      </c>
      <c r="E325" s="17" t="s">
        <v>177</v>
      </c>
      <c r="F325" s="41">
        <v>1226980</v>
      </c>
      <c r="G325" s="4"/>
    </row>
    <row r="326" spans="1:7" ht="12.75">
      <c r="A326" s="32">
        <f t="shared" si="6"/>
        <v>10</v>
      </c>
      <c r="B326" s="142" t="s">
        <v>278</v>
      </c>
      <c r="C326" s="18">
        <v>5182</v>
      </c>
      <c r="D326" s="14" t="s">
        <v>179</v>
      </c>
      <c r="E326" s="17" t="s">
        <v>180</v>
      </c>
      <c r="F326" s="41">
        <v>762345</v>
      </c>
      <c r="G326" s="4"/>
    </row>
    <row r="327" spans="1:7" ht="12.75">
      <c r="A327" s="32">
        <f t="shared" si="6"/>
        <v>11</v>
      </c>
      <c r="B327" s="142" t="s">
        <v>279</v>
      </c>
      <c r="C327" s="18">
        <v>5188</v>
      </c>
      <c r="D327" s="14" t="s">
        <v>188</v>
      </c>
      <c r="E327" s="18" t="s">
        <v>190</v>
      </c>
      <c r="F327" s="41">
        <v>13772</v>
      </c>
      <c r="G327" s="4"/>
    </row>
    <row r="328" spans="1:7" ht="12.75">
      <c r="A328" s="32">
        <f t="shared" si="6"/>
        <v>12</v>
      </c>
      <c r="B328" s="142" t="s">
        <v>285</v>
      </c>
      <c r="C328" s="144" t="s">
        <v>350</v>
      </c>
      <c r="D328" s="14" t="s">
        <v>188</v>
      </c>
      <c r="E328" s="144" t="s">
        <v>351</v>
      </c>
      <c r="F328" s="41">
        <v>10910</v>
      </c>
      <c r="G328" s="4"/>
    </row>
    <row r="329" spans="1:7" ht="12.75">
      <c r="A329" s="21" t="s">
        <v>360</v>
      </c>
      <c r="B329" s="21"/>
      <c r="C329" s="21"/>
      <c r="D329" s="21"/>
      <c r="E329" s="21"/>
      <c r="F329" s="43">
        <f>SUM(F317:F328)</f>
        <v>68835168.39</v>
      </c>
      <c r="G329" s="4"/>
    </row>
    <row r="330" spans="1:7" ht="12.75">
      <c r="A330" s="21" t="s">
        <v>361</v>
      </c>
      <c r="B330" s="21"/>
      <c r="C330" s="21"/>
      <c r="D330" s="21"/>
      <c r="E330" s="21"/>
      <c r="F330" s="44">
        <v>53333</v>
      </c>
      <c r="G330" s="4"/>
    </row>
    <row r="331" spans="1:7" ht="12.75">
      <c r="A331" s="21"/>
      <c r="B331" s="21" t="s">
        <v>199</v>
      </c>
      <c r="C331" s="21"/>
      <c r="D331" s="21"/>
      <c r="E331" s="21"/>
      <c r="F331" s="43">
        <f>F316+F329-F330</f>
        <v>412598014.5</v>
      </c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1" t="s">
        <v>191</v>
      </c>
      <c r="B337" s="3"/>
      <c r="C337" s="2"/>
      <c r="D337" s="3"/>
      <c r="E337" s="2"/>
      <c r="F337" s="2"/>
      <c r="G337" s="4"/>
    </row>
    <row r="338" spans="1:7" ht="12.75">
      <c r="A338" s="1" t="s">
        <v>200</v>
      </c>
      <c r="B338" s="3"/>
      <c r="C338" s="2"/>
      <c r="D338" s="3"/>
      <c r="E338" s="2"/>
      <c r="F338" s="3"/>
      <c r="G338" s="4"/>
    </row>
    <row r="339" spans="1:7" ht="12.75">
      <c r="A339" s="1"/>
      <c r="B339" s="3"/>
      <c r="C339" s="2"/>
      <c r="D339" s="3"/>
      <c r="E339" s="2"/>
      <c r="F339" s="3"/>
      <c r="G339" s="4"/>
    </row>
    <row r="340" spans="1:7" ht="12.75">
      <c r="A340" s="1"/>
      <c r="B340" s="3"/>
      <c r="C340" s="6" t="s">
        <v>42</v>
      </c>
      <c r="D340" s="7" t="s">
        <v>264</v>
      </c>
      <c r="E340" s="2"/>
      <c r="F340" s="3"/>
      <c r="G340" s="4"/>
    </row>
    <row r="341" spans="1:7" ht="12.75">
      <c r="A341" s="2"/>
      <c r="B341" s="2"/>
      <c r="C341" s="2"/>
      <c r="D341" s="2"/>
      <c r="E341" s="2"/>
      <c r="F341" s="2"/>
      <c r="G341" s="4"/>
    </row>
    <row r="342" spans="1:7" ht="12.75">
      <c r="A342" s="28" t="s">
        <v>5</v>
      </c>
      <c r="B342" s="28" t="s">
        <v>6</v>
      </c>
      <c r="C342" s="16"/>
      <c r="D342" s="16"/>
      <c r="E342" s="28" t="s">
        <v>12</v>
      </c>
      <c r="F342" s="29" t="s">
        <v>13</v>
      </c>
      <c r="G342" s="4"/>
    </row>
    <row r="343" spans="1:7" ht="12.75">
      <c r="A343" s="213" t="s">
        <v>263</v>
      </c>
      <c r="B343" s="214"/>
      <c r="C343" s="16"/>
      <c r="D343" s="16"/>
      <c r="E343" s="45"/>
      <c r="F343" s="46">
        <v>5950833</v>
      </c>
      <c r="G343" s="4"/>
    </row>
    <row r="344" spans="1:7" ht="12.75">
      <c r="A344" s="16">
        <v>1</v>
      </c>
      <c r="B344" s="164" t="s">
        <v>397</v>
      </c>
      <c r="C344" s="16"/>
      <c r="D344" s="16"/>
      <c r="E344" s="16" t="s">
        <v>201</v>
      </c>
      <c r="F344" s="20">
        <v>40215</v>
      </c>
      <c r="G344" s="4"/>
    </row>
    <row r="345" spans="1:7" ht="12.75">
      <c r="A345" s="4">
        <f>A344+1</f>
        <v>2</v>
      </c>
      <c r="B345" s="164" t="s">
        <v>398</v>
      </c>
      <c r="C345" s="16"/>
      <c r="D345" s="16"/>
      <c r="E345" s="16" t="s">
        <v>201</v>
      </c>
      <c r="F345" s="20">
        <v>96517</v>
      </c>
      <c r="G345" s="4"/>
    </row>
    <row r="346" spans="1:7" ht="12.75">
      <c r="A346" s="4">
        <f aca="true" t="shared" si="7" ref="A346:A359">A345+1</f>
        <v>3</v>
      </c>
      <c r="B346" s="164" t="s">
        <v>399</v>
      </c>
      <c r="C346" s="16"/>
      <c r="D346" s="16"/>
      <c r="E346" s="16" t="s">
        <v>205</v>
      </c>
      <c r="F346" s="20">
        <v>97857</v>
      </c>
      <c r="G346" s="4"/>
    </row>
    <row r="347" spans="1:7" ht="12.75">
      <c r="A347" s="4">
        <f t="shared" si="7"/>
        <v>4</v>
      </c>
      <c r="B347" s="164" t="s">
        <v>265</v>
      </c>
      <c r="C347" s="16"/>
      <c r="D347" s="16"/>
      <c r="E347" s="16" t="s">
        <v>201</v>
      </c>
      <c r="F347" s="20">
        <v>64344</v>
      </c>
      <c r="G347" s="4"/>
    </row>
    <row r="348" spans="1:7" ht="12.75">
      <c r="A348" s="4">
        <f t="shared" si="7"/>
        <v>5</v>
      </c>
      <c r="B348" s="164" t="s">
        <v>267</v>
      </c>
      <c r="C348" s="16"/>
      <c r="D348" s="16"/>
      <c r="E348" s="16" t="s">
        <v>201</v>
      </c>
      <c r="F348" s="20">
        <v>77749</v>
      </c>
      <c r="G348" s="4"/>
    </row>
    <row r="349" spans="1:7" ht="12.75">
      <c r="A349" s="4">
        <f t="shared" si="7"/>
        <v>6</v>
      </c>
      <c r="B349" s="164" t="s">
        <v>400</v>
      </c>
      <c r="C349" s="16"/>
      <c r="D349" s="16"/>
      <c r="E349" s="16" t="s">
        <v>201</v>
      </c>
      <c r="F349" s="20">
        <v>4213</v>
      </c>
      <c r="G349" s="4"/>
    </row>
    <row r="350" spans="1:7" ht="12.75">
      <c r="A350" s="4">
        <f t="shared" si="7"/>
        <v>7</v>
      </c>
      <c r="B350" s="164" t="s">
        <v>401</v>
      </c>
      <c r="C350" s="16"/>
      <c r="D350" s="16"/>
      <c r="E350" s="16" t="s">
        <v>201</v>
      </c>
      <c r="F350" s="20">
        <v>44237</v>
      </c>
      <c r="G350" s="4"/>
    </row>
    <row r="351" spans="1:7" ht="12.75">
      <c r="A351" s="4">
        <f t="shared" si="7"/>
        <v>8</v>
      </c>
      <c r="B351" s="164" t="s">
        <v>272</v>
      </c>
      <c r="C351" s="16"/>
      <c r="D351" s="16"/>
      <c r="E351" s="16" t="s">
        <v>201</v>
      </c>
      <c r="F351" s="20">
        <v>84452</v>
      </c>
      <c r="G351" s="4"/>
    </row>
    <row r="352" spans="1:7" ht="12.75">
      <c r="A352" s="4">
        <f t="shared" si="7"/>
        <v>9</v>
      </c>
      <c r="B352" s="164" t="s">
        <v>273</v>
      </c>
      <c r="C352" s="16"/>
      <c r="D352" s="16"/>
      <c r="E352" s="16" t="s">
        <v>201</v>
      </c>
      <c r="F352" s="20">
        <v>36194</v>
      </c>
      <c r="G352" s="4"/>
    </row>
    <row r="353" spans="1:7" ht="12.75">
      <c r="A353" s="4">
        <f t="shared" si="7"/>
        <v>10</v>
      </c>
      <c r="B353" s="164" t="s">
        <v>402</v>
      </c>
      <c r="C353" s="16"/>
      <c r="D353" s="16"/>
      <c r="E353" s="16" t="s">
        <v>201</v>
      </c>
      <c r="F353" s="20">
        <v>67025</v>
      </c>
      <c r="G353" s="4"/>
    </row>
    <row r="354" spans="1:7" ht="12.75">
      <c r="A354" s="4">
        <f t="shared" si="7"/>
        <v>11</v>
      </c>
      <c r="B354" s="164" t="s">
        <v>276</v>
      </c>
      <c r="C354" s="16"/>
      <c r="D354" s="16"/>
      <c r="E354" s="16" t="s">
        <v>201</v>
      </c>
      <c r="F354" s="20">
        <v>97665</v>
      </c>
      <c r="G354" s="4"/>
    </row>
    <row r="355" spans="1:7" ht="12.75">
      <c r="A355" s="4">
        <f t="shared" si="7"/>
        <v>12</v>
      </c>
      <c r="B355" s="164" t="s">
        <v>346</v>
      </c>
      <c r="C355" s="16"/>
      <c r="D355" s="16"/>
      <c r="E355" s="16" t="s">
        <v>201</v>
      </c>
      <c r="F355" s="20">
        <v>64344</v>
      </c>
      <c r="G355" s="4"/>
    </row>
    <row r="356" spans="1:7" ht="12.75">
      <c r="A356" s="4">
        <f t="shared" si="7"/>
        <v>13</v>
      </c>
      <c r="B356" s="164" t="s">
        <v>348</v>
      </c>
      <c r="C356" s="16"/>
      <c r="D356" s="16"/>
      <c r="E356" s="16" t="s">
        <v>203</v>
      </c>
      <c r="F356" s="20">
        <v>83111</v>
      </c>
      <c r="G356" s="4"/>
    </row>
    <row r="357" spans="1:7" ht="12.75">
      <c r="A357" s="4">
        <f t="shared" si="7"/>
        <v>14</v>
      </c>
      <c r="B357" s="164" t="s">
        <v>279</v>
      </c>
      <c r="C357" s="16"/>
      <c r="D357" s="16"/>
      <c r="E357" s="16" t="s">
        <v>203</v>
      </c>
      <c r="F357" s="20">
        <v>85792</v>
      </c>
      <c r="G357" s="4"/>
    </row>
    <row r="358" spans="1:7" ht="12.75">
      <c r="A358" s="4">
        <f t="shared" si="7"/>
        <v>15</v>
      </c>
      <c r="B358" s="164" t="s">
        <v>280</v>
      </c>
      <c r="C358" s="16"/>
      <c r="D358" s="16"/>
      <c r="E358" s="16" t="s">
        <v>203</v>
      </c>
      <c r="F358" s="20">
        <v>107240</v>
      </c>
      <c r="G358" s="4"/>
    </row>
    <row r="359" spans="1:7" ht="12.75">
      <c r="A359" s="4">
        <f t="shared" si="7"/>
        <v>16</v>
      </c>
      <c r="B359" s="164" t="s">
        <v>403</v>
      </c>
      <c r="C359" s="16"/>
      <c r="D359" s="16"/>
      <c r="E359" s="16" t="s">
        <v>201</v>
      </c>
      <c r="F359" s="20">
        <v>44237</v>
      </c>
      <c r="G359" s="4"/>
    </row>
    <row r="360" spans="1:7" ht="12.75">
      <c r="A360" s="21" t="s">
        <v>360</v>
      </c>
      <c r="B360" s="21"/>
      <c r="C360" s="21"/>
      <c r="D360" s="16"/>
      <c r="E360" s="16"/>
      <c r="F360" s="20">
        <f>SUM(F344:F359)</f>
        <v>1095192</v>
      </c>
      <c r="G360" s="4"/>
    </row>
    <row r="361" spans="1:7" ht="12.75">
      <c r="A361" s="47" t="s">
        <v>206</v>
      </c>
      <c r="B361" s="47"/>
      <c r="C361" s="47"/>
      <c r="D361" s="47"/>
      <c r="E361" s="47"/>
      <c r="F361" s="48">
        <f>F343+F360</f>
        <v>7046025</v>
      </c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39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1" t="s">
        <v>207</v>
      </c>
      <c r="B368" s="3"/>
      <c r="C368" s="2"/>
      <c r="D368" s="3"/>
      <c r="E368" s="2"/>
      <c r="F368" s="2"/>
      <c r="G368" s="4"/>
    </row>
    <row r="369" spans="1:7" ht="12.75">
      <c r="A369" s="1" t="s">
        <v>169</v>
      </c>
      <c r="B369" s="3"/>
      <c r="C369" s="2"/>
      <c r="D369" s="3"/>
      <c r="E369" s="2"/>
      <c r="F369" s="3"/>
      <c r="G369" s="4"/>
    </row>
    <row r="370" spans="1:7" ht="12.75">
      <c r="A370" s="1"/>
      <c r="B370" s="3"/>
      <c r="C370" s="2"/>
      <c r="D370" s="3"/>
      <c r="E370" s="2"/>
      <c r="F370" s="3"/>
      <c r="G370" s="4"/>
    </row>
    <row r="371" spans="1:7" ht="12.75">
      <c r="A371" s="1"/>
      <c r="B371" s="3"/>
      <c r="C371" s="6" t="s">
        <v>42</v>
      </c>
      <c r="D371" s="7" t="s">
        <v>264</v>
      </c>
      <c r="E371" s="2"/>
      <c r="F371" s="3"/>
      <c r="G371" s="4"/>
    </row>
    <row r="372" spans="1:7" ht="12.75">
      <c r="A372" s="2"/>
      <c r="B372" s="2"/>
      <c r="C372" s="2"/>
      <c r="D372" s="2"/>
      <c r="E372" s="2"/>
      <c r="F372" s="2"/>
      <c r="G372" s="4"/>
    </row>
    <row r="373" spans="1:7" ht="76.5">
      <c r="A373" s="28" t="s">
        <v>5</v>
      </c>
      <c r="B373" s="28" t="s">
        <v>6</v>
      </c>
      <c r="C373" s="49" t="s">
        <v>7</v>
      </c>
      <c r="D373" s="28" t="s">
        <v>11</v>
      </c>
      <c r="E373" s="28" t="s">
        <v>12</v>
      </c>
      <c r="F373" s="29" t="s">
        <v>13</v>
      </c>
      <c r="G373" s="4"/>
    </row>
    <row r="374" spans="1:7" ht="12.75">
      <c r="A374" s="213" t="s">
        <v>263</v>
      </c>
      <c r="B374" s="214"/>
      <c r="C374" s="50"/>
      <c r="D374" s="45"/>
      <c r="E374" s="45"/>
      <c r="F374" s="46">
        <v>835461</v>
      </c>
      <c r="G374" s="4"/>
    </row>
    <row r="375" spans="1:6" ht="12.75">
      <c r="A375" s="16">
        <v>1</v>
      </c>
      <c r="B375" s="142" t="s">
        <v>265</v>
      </c>
      <c r="C375" s="149">
        <v>4513</v>
      </c>
      <c r="D375" s="16" t="s">
        <v>77</v>
      </c>
      <c r="E375" s="16" t="s">
        <v>121</v>
      </c>
      <c r="F375">
        <v>20075</v>
      </c>
    </row>
    <row r="376" spans="1:6" ht="12.75">
      <c r="A376" s="16">
        <f>A375+1</f>
        <v>2</v>
      </c>
      <c r="B376" s="142" t="s">
        <v>267</v>
      </c>
      <c r="C376" s="151" t="s">
        <v>375</v>
      </c>
      <c r="D376" s="16" t="s">
        <v>192</v>
      </c>
      <c r="E376" s="16" t="s">
        <v>193</v>
      </c>
      <c r="F376" s="20">
        <v>90788</v>
      </c>
    </row>
    <row r="377" spans="1:6" ht="12.75">
      <c r="A377" s="16">
        <f aca="true" t="shared" si="8" ref="A377:A383">A376+1</f>
        <v>3</v>
      </c>
      <c r="B377" s="142" t="s">
        <v>269</v>
      </c>
      <c r="C377" s="151">
        <v>4604</v>
      </c>
      <c r="D377" s="16" t="s">
        <v>77</v>
      </c>
      <c r="E377" s="16" t="s">
        <v>194</v>
      </c>
      <c r="F377">
        <v>20075</v>
      </c>
    </row>
    <row r="378" spans="1:6" ht="12.75">
      <c r="A378" s="16">
        <f t="shared" si="8"/>
        <v>4</v>
      </c>
      <c r="B378" s="142" t="s">
        <v>274</v>
      </c>
      <c r="C378" s="151">
        <v>4694</v>
      </c>
      <c r="D378" s="16" t="s">
        <v>77</v>
      </c>
      <c r="E378" s="16" t="s">
        <v>195</v>
      </c>
      <c r="F378" s="20">
        <v>20075</v>
      </c>
    </row>
    <row r="379" spans="1:6" ht="12.75">
      <c r="A379" s="16">
        <f t="shared" si="8"/>
        <v>5</v>
      </c>
      <c r="B379" s="173" t="s">
        <v>276</v>
      </c>
      <c r="C379" s="151" t="s">
        <v>376</v>
      </c>
      <c r="D379" s="16" t="s">
        <v>77</v>
      </c>
      <c r="E379" s="164" t="s">
        <v>323</v>
      </c>
      <c r="F379" s="20">
        <v>10934</v>
      </c>
    </row>
    <row r="380" spans="1:6" ht="12.75">
      <c r="A380" s="16">
        <f t="shared" si="8"/>
        <v>6</v>
      </c>
      <c r="B380" s="173" t="s">
        <v>346</v>
      </c>
      <c r="C380" s="151" t="s">
        <v>377</v>
      </c>
      <c r="D380" s="164" t="s">
        <v>324</v>
      </c>
      <c r="E380" s="17" t="s">
        <v>182</v>
      </c>
      <c r="F380" s="20">
        <v>4271</v>
      </c>
    </row>
    <row r="381" spans="1:6" ht="12.75">
      <c r="A381" s="16">
        <f t="shared" si="8"/>
        <v>7</v>
      </c>
      <c r="B381" s="142" t="s">
        <v>346</v>
      </c>
      <c r="C381" s="151">
        <v>4937</v>
      </c>
      <c r="D381" s="16" t="s">
        <v>188</v>
      </c>
      <c r="E381" s="16" t="s">
        <v>197</v>
      </c>
      <c r="F381" s="20">
        <v>137</v>
      </c>
    </row>
    <row r="382" spans="1:6" ht="12.75">
      <c r="A382" s="16">
        <f t="shared" si="8"/>
        <v>8</v>
      </c>
      <c r="B382" s="142" t="s">
        <v>278</v>
      </c>
      <c r="C382" s="151">
        <v>5183</v>
      </c>
      <c r="D382" s="16" t="s">
        <v>43</v>
      </c>
      <c r="E382" s="17" t="s">
        <v>177</v>
      </c>
      <c r="F382" s="20">
        <v>1437</v>
      </c>
    </row>
    <row r="383" spans="1:6" ht="12.75">
      <c r="A383" s="16">
        <f t="shared" si="8"/>
        <v>9</v>
      </c>
      <c r="B383" s="142" t="s">
        <v>278</v>
      </c>
      <c r="C383" s="42">
        <v>5184</v>
      </c>
      <c r="D383" s="14" t="s">
        <v>179</v>
      </c>
      <c r="E383" s="17" t="s">
        <v>180</v>
      </c>
      <c r="F383" s="20">
        <v>1112</v>
      </c>
    </row>
    <row r="384" spans="1:7" ht="12.75">
      <c r="A384" s="21" t="s">
        <v>360</v>
      </c>
      <c r="B384" s="21"/>
      <c r="C384" s="21"/>
      <c r="D384" s="21"/>
      <c r="E384" s="21"/>
      <c r="F384" s="43">
        <f>SUM(F375:F383)</f>
        <v>168904</v>
      </c>
      <c r="G384" s="4"/>
    </row>
    <row r="385" spans="1:7" ht="12.75">
      <c r="A385" s="21" t="s">
        <v>372</v>
      </c>
      <c r="B385" s="21"/>
      <c r="C385" s="16"/>
      <c r="D385" s="16"/>
      <c r="E385" s="16"/>
      <c r="F385" s="41">
        <v>315</v>
      </c>
      <c r="G385" s="4"/>
    </row>
    <row r="386" spans="1:7" ht="12.75">
      <c r="A386" s="21"/>
      <c r="B386" s="21" t="s">
        <v>199</v>
      </c>
      <c r="C386" s="4"/>
      <c r="D386" s="4"/>
      <c r="E386" s="4"/>
      <c r="F386" s="38">
        <f>F374+F384-F385</f>
        <v>1004050</v>
      </c>
      <c r="G386" s="4"/>
    </row>
    <row r="396" spans="1:7" ht="12.75">
      <c r="A396" s="1" t="s">
        <v>168</v>
      </c>
      <c r="B396" s="3"/>
      <c r="C396" s="2"/>
      <c r="D396" s="3"/>
      <c r="E396" s="2"/>
      <c r="F396" s="2"/>
      <c r="G396" s="4"/>
    </row>
    <row r="397" spans="1:7" ht="12.75">
      <c r="A397" s="1" t="s">
        <v>169</v>
      </c>
      <c r="B397" s="3"/>
      <c r="C397" s="2"/>
      <c r="D397" s="3"/>
      <c r="E397" s="2"/>
      <c r="F397" s="3"/>
      <c r="G397" s="4"/>
    </row>
    <row r="398" spans="1:7" ht="12.75">
      <c r="A398" s="1"/>
      <c r="B398" s="3"/>
      <c r="C398" s="2"/>
      <c r="D398" s="3"/>
      <c r="E398" s="2"/>
      <c r="F398" s="3"/>
      <c r="G398" s="4"/>
    </row>
    <row r="399" spans="1:7" ht="12.75">
      <c r="A399" s="1"/>
      <c r="B399" s="3"/>
      <c r="C399" s="6" t="s">
        <v>42</v>
      </c>
      <c r="D399" s="7" t="s">
        <v>286</v>
      </c>
      <c r="E399" s="2"/>
      <c r="F399" s="3"/>
      <c r="G399" s="4"/>
    </row>
    <row r="400" spans="1:7" ht="12.75">
      <c r="A400" s="2"/>
      <c r="B400" s="2"/>
      <c r="C400" s="2"/>
      <c r="D400" s="2"/>
      <c r="E400" s="2"/>
      <c r="F400" s="2"/>
      <c r="G400" s="4"/>
    </row>
    <row r="401" spans="1:7" ht="76.5">
      <c r="A401" s="8" t="s">
        <v>5</v>
      </c>
      <c r="B401" s="8" t="s">
        <v>6</v>
      </c>
      <c r="C401" s="9" t="s">
        <v>7</v>
      </c>
      <c r="D401" s="8" t="s">
        <v>11</v>
      </c>
      <c r="E401" s="8" t="s">
        <v>12</v>
      </c>
      <c r="F401" s="10" t="s">
        <v>13</v>
      </c>
      <c r="G401" s="4"/>
    </row>
    <row r="402" spans="1:7" ht="12.75">
      <c r="A402" s="215" t="s">
        <v>287</v>
      </c>
      <c r="B402" s="216"/>
      <c r="C402" s="31"/>
      <c r="D402" s="32"/>
      <c r="E402" s="32"/>
      <c r="F402" s="33">
        <v>116797121.94</v>
      </c>
      <c r="G402" s="4"/>
    </row>
    <row r="403" spans="1:7" ht="12.75">
      <c r="A403" s="34">
        <v>1</v>
      </c>
      <c r="B403" s="52" t="s">
        <v>288</v>
      </c>
      <c r="C403" s="169" t="s">
        <v>291</v>
      </c>
      <c r="D403" s="14" t="s">
        <v>77</v>
      </c>
      <c r="E403" s="15" t="s">
        <v>170</v>
      </c>
      <c r="F403" s="35">
        <v>4719185</v>
      </c>
      <c r="G403" s="4"/>
    </row>
    <row r="404" spans="1:7" ht="12.75">
      <c r="A404" s="36">
        <v>2</v>
      </c>
      <c r="B404" s="142" t="s">
        <v>289</v>
      </c>
      <c r="C404" s="149" t="s">
        <v>292</v>
      </c>
      <c r="D404" s="16" t="s">
        <v>171</v>
      </c>
      <c r="E404" s="15" t="s">
        <v>172</v>
      </c>
      <c r="F404" s="37">
        <v>3552613</v>
      </c>
      <c r="G404" s="4"/>
    </row>
    <row r="405" spans="1:7" ht="12.75">
      <c r="A405" s="36">
        <v>4</v>
      </c>
      <c r="B405" s="142" t="s">
        <v>290</v>
      </c>
      <c r="C405" s="149" t="s">
        <v>293</v>
      </c>
      <c r="D405" s="14" t="s">
        <v>77</v>
      </c>
      <c r="E405" s="15" t="s">
        <v>173</v>
      </c>
      <c r="F405" s="37">
        <v>4552202</v>
      </c>
      <c r="G405" s="4"/>
    </row>
    <row r="406" spans="1:7" ht="12.75">
      <c r="A406" s="36">
        <v>3</v>
      </c>
      <c r="B406" s="142" t="s">
        <v>294</v>
      </c>
      <c r="C406" s="149" t="s">
        <v>295</v>
      </c>
      <c r="D406" s="16" t="s">
        <v>174</v>
      </c>
      <c r="E406" s="17" t="s">
        <v>175</v>
      </c>
      <c r="F406" s="37">
        <v>245</v>
      </c>
      <c r="G406" s="4"/>
    </row>
    <row r="407" spans="1:7" ht="12.75">
      <c r="A407" s="36">
        <v>6</v>
      </c>
      <c r="B407" s="142" t="s">
        <v>296</v>
      </c>
      <c r="C407" s="170" t="s">
        <v>297</v>
      </c>
      <c r="D407" s="14" t="s">
        <v>77</v>
      </c>
      <c r="E407" s="15" t="s">
        <v>176</v>
      </c>
      <c r="F407" s="37">
        <v>4634454</v>
      </c>
      <c r="G407" s="4"/>
    </row>
    <row r="408" spans="1:7" ht="12.75">
      <c r="A408" s="36">
        <v>7</v>
      </c>
      <c r="B408" s="142" t="s">
        <v>298</v>
      </c>
      <c r="C408" s="151" t="s">
        <v>299</v>
      </c>
      <c r="D408" s="14" t="s">
        <v>77</v>
      </c>
      <c r="E408" s="15" t="s">
        <v>208</v>
      </c>
      <c r="F408" s="37">
        <v>1636920</v>
      </c>
      <c r="G408" s="4"/>
    </row>
    <row r="409" spans="1:7" ht="12.75">
      <c r="A409" s="36">
        <v>8</v>
      </c>
      <c r="B409" s="142" t="s">
        <v>300</v>
      </c>
      <c r="C409" s="151" t="s">
        <v>301</v>
      </c>
      <c r="D409" s="14" t="s">
        <v>77</v>
      </c>
      <c r="E409" s="15" t="s">
        <v>209</v>
      </c>
      <c r="F409" s="37">
        <v>3141</v>
      </c>
      <c r="G409" s="4"/>
    </row>
    <row r="410" spans="1:7" ht="12.75">
      <c r="A410" s="36">
        <v>9</v>
      </c>
      <c r="B410" s="167" t="s">
        <v>304</v>
      </c>
      <c r="C410" s="171">
        <v>6034</v>
      </c>
      <c r="D410" s="14" t="s">
        <v>188</v>
      </c>
      <c r="E410" s="18" t="s">
        <v>190</v>
      </c>
      <c r="F410" s="37">
        <v>685</v>
      </c>
      <c r="G410" s="4"/>
    </row>
    <row r="411" spans="1:7" ht="12.75">
      <c r="A411" s="36">
        <v>12</v>
      </c>
      <c r="B411" s="167" t="s">
        <v>305</v>
      </c>
      <c r="C411" s="150">
        <v>6037</v>
      </c>
      <c r="D411" s="16" t="s">
        <v>43</v>
      </c>
      <c r="E411" s="17" t="s">
        <v>177</v>
      </c>
      <c r="F411" s="37">
        <v>103220</v>
      </c>
      <c r="G411" s="4"/>
    </row>
    <row r="412" spans="1:7" ht="12.75">
      <c r="A412" s="36">
        <v>13</v>
      </c>
      <c r="B412" s="145" t="s">
        <v>304</v>
      </c>
      <c r="C412" s="42">
        <v>6038</v>
      </c>
      <c r="D412" s="14" t="s">
        <v>179</v>
      </c>
      <c r="E412" s="17" t="s">
        <v>180</v>
      </c>
      <c r="F412" s="37">
        <v>45527</v>
      </c>
      <c r="G412" s="4"/>
    </row>
    <row r="413" spans="1:7" ht="12.75">
      <c r="A413" s="36">
        <v>15</v>
      </c>
      <c r="B413" s="142" t="s">
        <v>302</v>
      </c>
      <c r="C413" s="151" t="s">
        <v>303</v>
      </c>
      <c r="D413" s="14" t="s">
        <v>181</v>
      </c>
      <c r="E413" s="17" t="s">
        <v>182</v>
      </c>
      <c r="F413" s="37">
        <v>3220</v>
      </c>
      <c r="G413" s="4"/>
    </row>
    <row r="414" spans="1:7" ht="12.75">
      <c r="A414" s="36">
        <v>16</v>
      </c>
      <c r="B414" s="142" t="s">
        <v>302</v>
      </c>
      <c r="C414" s="169" t="s">
        <v>306</v>
      </c>
      <c r="D414" s="14" t="s">
        <v>183</v>
      </c>
      <c r="E414" s="17" t="s">
        <v>182</v>
      </c>
      <c r="F414" s="37">
        <v>2714</v>
      </c>
      <c r="G414" s="4"/>
    </row>
    <row r="415" spans="1:7" ht="12.75">
      <c r="A415" s="36">
        <v>17</v>
      </c>
      <c r="B415" s="142" t="s">
        <v>302</v>
      </c>
      <c r="C415" s="169" t="s">
        <v>309</v>
      </c>
      <c r="D415" s="14" t="s">
        <v>184</v>
      </c>
      <c r="E415" s="17" t="s">
        <v>182</v>
      </c>
      <c r="F415" s="37">
        <v>147</v>
      </c>
      <c r="G415" s="4"/>
    </row>
    <row r="416" spans="1:7" ht="12.75">
      <c r="A416" s="36">
        <v>18</v>
      </c>
      <c r="B416" s="142" t="s">
        <v>302</v>
      </c>
      <c r="C416" s="169" t="s">
        <v>308</v>
      </c>
      <c r="D416" s="14" t="s">
        <v>185</v>
      </c>
      <c r="E416" s="17" t="s">
        <v>182</v>
      </c>
      <c r="F416" s="37">
        <v>240</v>
      </c>
      <c r="G416" s="4"/>
    </row>
    <row r="417" spans="1:7" ht="12.75">
      <c r="A417" s="244">
        <v>19</v>
      </c>
      <c r="B417" s="142" t="s">
        <v>302</v>
      </c>
      <c r="C417" s="172" t="s">
        <v>307</v>
      </c>
      <c r="D417" s="14" t="s">
        <v>186</v>
      </c>
      <c r="E417" s="17" t="s">
        <v>182</v>
      </c>
      <c r="F417" s="37">
        <v>367</v>
      </c>
      <c r="G417" s="4"/>
    </row>
    <row r="418" spans="1:7" ht="12.75">
      <c r="A418" s="244">
        <v>20</v>
      </c>
      <c r="B418" s="142" t="s">
        <v>302</v>
      </c>
      <c r="C418" s="42">
        <v>6163</v>
      </c>
      <c r="D418" s="14" t="s">
        <v>188</v>
      </c>
      <c r="E418" s="18" t="s">
        <v>189</v>
      </c>
      <c r="F418" s="37">
        <v>276</v>
      </c>
      <c r="G418" s="4"/>
    </row>
    <row r="419" spans="1:7" ht="12.75">
      <c r="A419" s="244">
        <v>21</v>
      </c>
      <c r="B419" s="142" t="s">
        <v>302</v>
      </c>
      <c r="C419" s="42">
        <v>6164</v>
      </c>
      <c r="D419" s="14" t="s">
        <v>188</v>
      </c>
      <c r="E419" s="18" t="s">
        <v>190</v>
      </c>
      <c r="F419" s="37">
        <v>7040</v>
      </c>
      <c r="G419" s="4"/>
    </row>
    <row r="420" spans="1:6" ht="12.75">
      <c r="A420" s="244">
        <v>22</v>
      </c>
      <c r="B420" s="145" t="s">
        <v>310</v>
      </c>
      <c r="C420" s="150">
        <v>6080</v>
      </c>
      <c r="D420" s="14" t="s">
        <v>96</v>
      </c>
      <c r="E420" s="19" t="s">
        <v>187</v>
      </c>
      <c r="F420" s="168">
        <v>14928.35</v>
      </c>
    </row>
    <row r="421" spans="1:6" ht="12.75">
      <c r="A421" s="244">
        <v>23</v>
      </c>
      <c r="B421" s="145" t="s">
        <v>310</v>
      </c>
      <c r="C421" s="150">
        <v>6082</v>
      </c>
      <c r="D421" s="14" t="s">
        <v>188</v>
      </c>
      <c r="E421" s="18" t="s">
        <v>189</v>
      </c>
      <c r="F421" s="168">
        <v>30</v>
      </c>
    </row>
    <row r="422" spans="1:7" ht="12.75">
      <c r="A422" s="21" t="s">
        <v>314</v>
      </c>
      <c r="B422" s="21"/>
      <c r="C422" s="4"/>
      <c r="D422" s="4"/>
      <c r="E422" s="4"/>
      <c r="F422" s="38">
        <f>SUM(F403:F420)</f>
        <v>19277124.35</v>
      </c>
      <c r="G422" s="4"/>
    </row>
    <row r="423" spans="1:7" ht="12.75">
      <c r="A423" s="21" t="s">
        <v>313</v>
      </c>
      <c r="B423" s="21"/>
      <c r="C423" s="21"/>
      <c r="D423" s="21"/>
      <c r="E423" s="22"/>
      <c r="F423" s="23">
        <v>28914</v>
      </c>
      <c r="G423" s="4"/>
    </row>
    <row r="424" spans="1:7" ht="12.75">
      <c r="A424" s="21"/>
      <c r="B424" s="21" t="s">
        <v>199</v>
      </c>
      <c r="C424" s="4"/>
      <c r="D424" s="4"/>
      <c r="E424" s="4"/>
      <c r="F424" s="39">
        <f>F402+F422-F423</f>
        <v>136045332.29</v>
      </c>
      <c r="G424" s="4"/>
    </row>
    <row r="425" spans="1:7" ht="12.75">
      <c r="A425" s="4"/>
      <c r="B425" s="24"/>
      <c r="C425" s="4"/>
      <c r="D425" s="4"/>
      <c r="E425" s="4"/>
      <c r="F425" s="25"/>
      <c r="G425" s="4"/>
    </row>
    <row r="426" spans="1:7" ht="12.75">
      <c r="A426" s="4"/>
      <c r="B426" s="24"/>
      <c r="C426" s="4"/>
      <c r="D426" s="4"/>
      <c r="E426" s="4"/>
      <c r="F426" s="25"/>
      <c r="G426" s="4"/>
    </row>
    <row r="427" spans="1:7" ht="12.75">
      <c r="A427" s="4"/>
      <c r="B427" s="24"/>
      <c r="C427" s="4"/>
      <c r="D427" s="40"/>
      <c r="E427" s="4"/>
      <c r="F427" s="25"/>
      <c r="G427" s="4"/>
    </row>
    <row r="428" spans="1:7" ht="12.75">
      <c r="A428" s="4"/>
      <c r="B428" s="24"/>
      <c r="C428" s="4"/>
      <c r="D428" s="4"/>
      <c r="E428" s="4"/>
      <c r="F428" s="25"/>
      <c r="G428" s="4"/>
    </row>
    <row r="429" spans="1:7" ht="12.75">
      <c r="A429" s="1" t="s">
        <v>191</v>
      </c>
      <c r="B429" s="3"/>
      <c r="C429" s="2"/>
      <c r="D429" s="3"/>
      <c r="E429" s="2"/>
      <c r="F429" s="2"/>
      <c r="G429" s="4"/>
    </row>
    <row r="430" spans="1:7" ht="12.75">
      <c r="A430" s="1" t="s">
        <v>169</v>
      </c>
      <c r="B430" s="3"/>
      <c r="C430" s="2"/>
      <c r="D430" s="3"/>
      <c r="E430" s="2"/>
      <c r="F430" s="3"/>
      <c r="G430" s="4"/>
    </row>
    <row r="431" spans="1:7" ht="12.75">
      <c r="A431" s="1"/>
      <c r="B431" s="3"/>
      <c r="C431" s="2"/>
      <c r="D431" s="3"/>
      <c r="E431" s="2"/>
      <c r="F431" s="3"/>
      <c r="G431" s="4"/>
    </row>
    <row r="432" spans="1:7" ht="12.75">
      <c r="A432" s="1"/>
      <c r="B432" s="3"/>
      <c r="C432" s="6" t="s">
        <v>42</v>
      </c>
      <c r="D432" s="7" t="s">
        <v>286</v>
      </c>
      <c r="E432" s="2"/>
      <c r="F432" s="3"/>
      <c r="G432" s="4"/>
    </row>
    <row r="433" spans="1:7" ht="12.75">
      <c r="A433" s="2"/>
      <c r="B433" s="2"/>
      <c r="C433" s="2"/>
      <c r="D433" s="2"/>
      <c r="E433" s="2"/>
      <c r="F433" s="2"/>
      <c r="G433" s="4"/>
    </row>
    <row r="434" spans="1:7" ht="76.5">
      <c r="A434" s="8" t="s">
        <v>5</v>
      </c>
      <c r="B434" s="8" t="s">
        <v>6</v>
      </c>
      <c r="C434" s="9" t="s">
        <v>7</v>
      </c>
      <c r="D434" s="8" t="s">
        <v>11</v>
      </c>
      <c r="E434" s="8" t="s">
        <v>12</v>
      </c>
      <c r="F434" s="10" t="s">
        <v>13</v>
      </c>
      <c r="G434" s="4"/>
    </row>
    <row r="435" spans="1:7" ht="12.75">
      <c r="A435" s="213" t="s">
        <v>287</v>
      </c>
      <c r="B435" s="214"/>
      <c r="C435" s="31"/>
      <c r="D435" s="32"/>
      <c r="E435" s="32"/>
      <c r="F435" s="53">
        <v>412598014.5</v>
      </c>
      <c r="G435" s="4"/>
    </row>
    <row r="436" spans="1:7" ht="12.75">
      <c r="A436" s="32">
        <v>1</v>
      </c>
      <c r="B436" s="181" t="s">
        <v>288</v>
      </c>
      <c r="C436" s="182" t="s">
        <v>353</v>
      </c>
      <c r="D436" s="16" t="s">
        <v>77</v>
      </c>
      <c r="E436" s="16" t="s">
        <v>121</v>
      </c>
      <c r="F436" s="41">
        <v>10191428</v>
      </c>
      <c r="G436" s="4"/>
    </row>
    <row r="437" spans="1:7" ht="12.75">
      <c r="A437" s="32">
        <f>A436+1</f>
        <v>2</v>
      </c>
      <c r="B437" s="142" t="s">
        <v>289</v>
      </c>
      <c r="C437" s="144" t="s">
        <v>354</v>
      </c>
      <c r="D437" s="16" t="s">
        <v>192</v>
      </c>
      <c r="E437" s="16" t="s">
        <v>193</v>
      </c>
      <c r="F437" s="41">
        <v>32139940</v>
      </c>
      <c r="G437" s="4"/>
    </row>
    <row r="438" spans="1:7" ht="12.75">
      <c r="A438" s="32">
        <f aca="true" t="shared" si="9" ref="A438:A447">A437+1</f>
        <v>3</v>
      </c>
      <c r="B438" s="142" t="s">
        <v>290</v>
      </c>
      <c r="C438" s="144" t="s">
        <v>355</v>
      </c>
      <c r="D438" s="16" t="s">
        <v>77</v>
      </c>
      <c r="E438" s="16" t="s">
        <v>194</v>
      </c>
      <c r="F438" s="41">
        <v>10191428</v>
      </c>
      <c r="G438" s="4"/>
    </row>
    <row r="439" spans="1:7" ht="12.75">
      <c r="A439" s="32">
        <f t="shared" si="9"/>
        <v>4</v>
      </c>
      <c r="B439" s="12"/>
      <c r="C439" s="18"/>
      <c r="D439" s="16" t="s">
        <v>188</v>
      </c>
      <c r="E439" s="16" t="s">
        <v>193</v>
      </c>
      <c r="F439" s="41"/>
      <c r="G439" s="4"/>
    </row>
    <row r="440" spans="1:7" ht="12.75">
      <c r="A440" s="32">
        <f t="shared" si="9"/>
        <v>5</v>
      </c>
      <c r="B440" s="185" t="s">
        <v>296</v>
      </c>
      <c r="C440" s="184" t="s">
        <v>356</v>
      </c>
      <c r="D440" s="16" t="s">
        <v>77</v>
      </c>
      <c r="E440" s="16" t="s">
        <v>195</v>
      </c>
      <c r="F440" s="41">
        <v>10191428</v>
      </c>
      <c r="G440" s="4"/>
    </row>
    <row r="441" spans="1:7" ht="12.75">
      <c r="A441" s="32">
        <f t="shared" si="9"/>
        <v>6</v>
      </c>
      <c r="B441" s="142" t="s">
        <v>298</v>
      </c>
      <c r="C441" s="144" t="s">
        <v>357</v>
      </c>
      <c r="D441" s="16" t="s">
        <v>77</v>
      </c>
      <c r="E441" s="16" t="s">
        <v>210</v>
      </c>
      <c r="F441" s="41">
        <v>3730728</v>
      </c>
      <c r="G441" s="4"/>
    </row>
    <row r="442" spans="1:7" ht="12.75">
      <c r="A442" s="32">
        <f t="shared" si="9"/>
        <v>7</v>
      </c>
      <c r="B442" s="142" t="s">
        <v>300</v>
      </c>
      <c r="C442" s="144">
        <v>5595</v>
      </c>
      <c r="D442" s="16" t="s">
        <v>77</v>
      </c>
      <c r="E442" s="16" t="s">
        <v>196</v>
      </c>
      <c r="F442" s="41">
        <v>1500</v>
      </c>
      <c r="G442" s="4"/>
    </row>
    <row r="443" spans="1:7" ht="12.75">
      <c r="A443" s="32">
        <f t="shared" si="9"/>
        <v>8</v>
      </c>
      <c r="B443" s="142" t="s">
        <v>359</v>
      </c>
      <c r="C443" s="144" t="s">
        <v>358</v>
      </c>
      <c r="D443" s="164" t="s">
        <v>352</v>
      </c>
      <c r="E443" s="17" t="s">
        <v>182</v>
      </c>
      <c r="F443" s="41">
        <v>297208</v>
      </c>
      <c r="G443" s="4"/>
    </row>
    <row r="444" spans="1:7" ht="12.75">
      <c r="A444" s="32">
        <f t="shared" si="9"/>
        <v>9</v>
      </c>
      <c r="B444" s="142" t="s">
        <v>359</v>
      </c>
      <c r="C444" s="18">
        <v>5839</v>
      </c>
      <c r="D444" s="16" t="s">
        <v>188</v>
      </c>
      <c r="E444" s="16" t="s">
        <v>197</v>
      </c>
      <c r="F444" s="41">
        <v>9390</v>
      </c>
      <c r="G444" s="4"/>
    </row>
    <row r="445" spans="1:7" ht="12.75">
      <c r="A445" s="32">
        <f t="shared" si="9"/>
        <v>10</v>
      </c>
      <c r="B445" s="142" t="s">
        <v>304</v>
      </c>
      <c r="C445" s="18">
        <v>6034</v>
      </c>
      <c r="D445" s="14" t="s">
        <v>179</v>
      </c>
      <c r="E445" s="17" t="s">
        <v>180</v>
      </c>
      <c r="F445" s="41">
        <v>762720</v>
      </c>
      <c r="G445" s="4"/>
    </row>
    <row r="446" spans="1:7" ht="12.75">
      <c r="A446" s="32">
        <f t="shared" si="9"/>
        <v>11</v>
      </c>
      <c r="B446" s="142" t="s">
        <v>304</v>
      </c>
      <c r="C446" s="18">
        <v>6033</v>
      </c>
      <c r="D446" s="16" t="s">
        <v>43</v>
      </c>
      <c r="E446" s="17" t="s">
        <v>177</v>
      </c>
      <c r="F446" s="41">
        <v>1225665</v>
      </c>
      <c r="G446" s="4"/>
    </row>
    <row r="447" spans="1:7" ht="12.75">
      <c r="A447" s="32">
        <f t="shared" si="9"/>
        <v>12</v>
      </c>
      <c r="B447" s="142" t="s">
        <v>302</v>
      </c>
      <c r="C447" s="18">
        <v>6163</v>
      </c>
      <c r="D447" s="14" t="s">
        <v>188</v>
      </c>
      <c r="E447" s="18" t="s">
        <v>190</v>
      </c>
      <c r="F447" s="41">
        <v>13154</v>
      </c>
      <c r="G447" s="4"/>
    </row>
    <row r="448" spans="1:7" ht="12.75">
      <c r="A448" s="21" t="s">
        <v>314</v>
      </c>
      <c r="B448" s="21"/>
      <c r="C448" s="21"/>
      <c r="D448" s="21"/>
      <c r="E448" s="21"/>
      <c r="F448" s="43">
        <f>SUM(F436:F447)</f>
        <v>68754589</v>
      </c>
      <c r="G448" s="4"/>
    </row>
    <row r="449" spans="1:7" ht="12.75">
      <c r="A449" s="21" t="s">
        <v>313</v>
      </c>
      <c r="B449" s="21"/>
      <c r="C449" s="21"/>
      <c r="D449" s="21"/>
      <c r="E449" s="21"/>
      <c r="F449" s="44">
        <v>56761</v>
      </c>
      <c r="G449" s="4"/>
    </row>
    <row r="450" spans="1:7" ht="12.75">
      <c r="A450" s="21"/>
      <c r="B450" s="21" t="s">
        <v>199</v>
      </c>
      <c r="C450" s="21"/>
      <c r="D450" s="21"/>
      <c r="E450" s="21"/>
      <c r="F450" s="43">
        <f>F435+F448-F449</f>
        <v>481295842.5</v>
      </c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1" t="s">
        <v>191</v>
      </c>
      <c r="B456" s="3"/>
      <c r="C456" s="2"/>
      <c r="D456" s="3"/>
      <c r="E456" s="2"/>
      <c r="F456" s="2"/>
      <c r="G456" s="4"/>
    </row>
    <row r="457" spans="1:7" ht="12.75">
      <c r="A457" s="1" t="s">
        <v>200</v>
      </c>
      <c r="B457" s="3"/>
      <c r="C457" s="2"/>
      <c r="D457" s="3"/>
      <c r="E457" s="2"/>
      <c r="F457" s="3"/>
      <c r="G457" s="4"/>
    </row>
    <row r="458" spans="1:7" ht="12.75">
      <c r="A458" s="1"/>
      <c r="B458" s="3"/>
      <c r="C458" s="2"/>
      <c r="D458" s="3"/>
      <c r="E458" s="2"/>
      <c r="F458" s="3"/>
      <c r="G458" s="4"/>
    </row>
    <row r="459" spans="1:7" ht="12.75">
      <c r="A459" s="1"/>
      <c r="B459" s="3"/>
      <c r="C459" s="6" t="s">
        <v>42</v>
      </c>
      <c r="D459" s="7" t="s">
        <v>286</v>
      </c>
      <c r="E459" s="2"/>
      <c r="F459" s="3"/>
      <c r="G459" s="4"/>
    </row>
    <row r="460" spans="1:7" ht="12.75">
      <c r="A460" s="2"/>
      <c r="B460" s="2"/>
      <c r="C460" s="2"/>
      <c r="D460" s="2"/>
      <c r="E460" s="2"/>
      <c r="F460" s="2"/>
      <c r="G460" s="4"/>
    </row>
    <row r="461" spans="1:7" ht="12.75">
      <c r="A461" s="28" t="s">
        <v>5</v>
      </c>
      <c r="B461" s="28" t="s">
        <v>6</v>
      </c>
      <c r="C461" s="16"/>
      <c r="D461" s="16"/>
      <c r="E461" s="28" t="s">
        <v>12</v>
      </c>
      <c r="F461" s="29" t="s">
        <v>13</v>
      </c>
      <c r="G461" s="4"/>
    </row>
    <row r="462" spans="1:7" ht="12.75">
      <c r="A462" s="213" t="s">
        <v>287</v>
      </c>
      <c r="B462" s="214"/>
      <c r="C462" s="16"/>
      <c r="D462" s="16"/>
      <c r="E462" s="45"/>
      <c r="F462" s="46">
        <v>7046025</v>
      </c>
      <c r="G462" s="4"/>
    </row>
    <row r="463" spans="1:7" ht="12.75">
      <c r="A463" s="16">
        <v>1</v>
      </c>
      <c r="B463" s="144" t="s">
        <v>405</v>
      </c>
      <c r="C463" s="16"/>
      <c r="D463" s="16"/>
      <c r="E463" s="16" t="s">
        <v>201</v>
      </c>
      <c r="F463" s="20">
        <v>182308</v>
      </c>
      <c r="G463" s="4"/>
    </row>
    <row r="464" spans="1:7" ht="12.75">
      <c r="A464" s="4">
        <f>A463+1</f>
        <v>2</v>
      </c>
      <c r="B464" s="144" t="s">
        <v>406</v>
      </c>
      <c r="C464" s="16"/>
      <c r="D464" s="16"/>
      <c r="E464" s="16" t="s">
        <v>201</v>
      </c>
      <c r="F464" s="20">
        <v>64344</v>
      </c>
      <c r="G464" s="4"/>
    </row>
    <row r="465" spans="1:7" ht="12.75">
      <c r="A465" s="4">
        <f aca="true" t="shared" si="10" ref="A465:A477">A464+1</f>
        <v>3</v>
      </c>
      <c r="B465" s="144" t="s">
        <v>407</v>
      </c>
      <c r="C465" s="16"/>
      <c r="D465" s="16"/>
      <c r="E465" s="16" t="s">
        <v>205</v>
      </c>
      <c r="F465" s="20">
        <v>79090</v>
      </c>
      <c r="G465" s="4"/>
    </row>
    <row r="466" spans="1:7" ht="12.75">
      <c r="A466" s="4">
        <f t="shared" si="10"/>
        <v>4</v>
      </c>
      <c r="B466" s="144" t="s">
        <v>289</v>
      </c>
      <c r="C466" s="16"/>
      <c r="D466" s="16"/>
      <c r="E466" s="16" t="s">
        <v>201</v>
      </c>
      <c r="F466" s="20">
        <v>57642</v>
      </c>
      <c r="G466" s="4"/>
    </row>
    <row r="467" spans="1:7" ht="12.75">
      <c r="A467" s="4">
        <f t="shared" si="10"/>
        <v>5</v>
      </c>
      <c r="B467" s="144" t="s">
        <v>408</v>
      </c>
      <c r="C467" s="16"/>
      <c r="D467" s="16"/>
      <c r="E467" s="16" t="s">
        <v>201</v>
      </c>
      <c r="F467" s="20">
        <v>69706</v>
      </c>
      <c r="G467" s="4"/>
    </row>
    <row r="468" spans="1:7" ht="12.75">
      <c r="A468" s="4">
        <f t="shared" si="10"/>
        <v>6</v>
      </c>
      <c r="B468" s="144" t="s">
        <v>290</v>
      </c>
      <c r="C468" s="16"/>
      <c r="D468" s="16"/>
      <c r="E468" s="16" t="s">
        <v>201</v>
      </c>
      <c r="F468" s="20">
        <v>49599</v>
      </c>
      <c r="G468" s="4"/>
    </row>
    <row r="469" spans="1:7" ht="12.75">
      <c r="A469" s="4">
        <f t="shared" si="10"/>
        <v>7</v>
      </c>
      <c r="B469" s="144" t="s">
        <v>294</v>
      </c>
      <c r="C469" s="16"/>
      <c r="D469" s="16"/>
      <c r="E469" s="16" t="s">
        <v>201</v>
      </c>
      <c r="F469" s="20">
        <v>75068</v>
      </c>
      <c r="G469" s="4"/>
    </row>
    <row r="470" spans="1:7" ht="12.75">
      <c r="A470" s="4">
        <f t="shared" si="10"/>
        <v>8</v>
      </c>
      <c r="B470" s="144" t="s">
        <v>296</v>
      </c>
      <c r="C470" s="16"/>
      <c r="D470" s="16"/>
      <c r="E470" s="16" t="s">
        <v>201</v>
      </c>
      <c r="F470" s="20">
        <v>45577</v>
      </c>
      <c r="G470" s="4"/>
    </row>
    <row r="471" spans="1:7" ht="12.75">
      <c r="A471" s="4">
        <f t="shared" si="10"/>
        <v>9</v>
      </c>
      <c r="B471" s="144" t="s">
        <v>409</v>
      </c>
      <c r="C471" s="16"/>
      <c r="D471" s="16"/>
      <c r="E471" s="16" t="s">
        <v>201</v>
      </c>
      <c r="F471" s="20">
        <v>73728</v>
      </c>
      <c r="G471" s="4"/>
    </row>
    <row r="472" spans="1:7" ht="12.75">
      <c r="A472" s="4">
        <f t="shared" si="10"/>
        <v>10</v>
      </c>
      <c r="B472" s="144" t="s">
        <v>410</v>
      </c>
      <c r="C472" s="16"/>
      <c r="D472" s="16"/>
      <c r="E472" s="16" t="s">
        <v>201</v>
      </c>
      <c r="F472" s="20">
        <v>42896</v>
      </c>
      <c r="G472" s="4"/>
    </row>
    <row r="473" spans="1:7" ht="12.75">
      <c r="A473" s="4">
        <f t="shared" si="10"/>
        <v>11</v>
      </c>
      <c r="B473" s="144" t="s">
        <v>298</v>
      </c>
      <c r="C473" s="16"/>
      <c r="D473" s="16"/>
      <c r="E473" s="16" t="s">
        <v>201</v>
      </c>
      <c r="F473" s="20">
        <v>58982</v>
      </c>
      <c r="G473" s="4"/>
    </row>
    <row r="474" spans="1:7" ht="12.75">
      <c r="A474" s="4">
        <f t="shared" si="10"/>
        <v>12</v>
      </c>
      <c r="B474" s="144" t="s">
        <v>359</v>
      </c>
      <c r="C474" s="16"/>
      <c r="D474" s="16"/>
      <c r="E474" s="16" t="s">
        <v>201</v>
      </c>
      <c r="F474" s="20">
        <v>50939</v>
      </c>
      <c r="G474" s="4"/>
    </row>
    <row r="475" spans="1:7" ht="12.75">
      <c r="A475" s="4">
        <f t="shared" si="10"/>
        <v>13</v>
      </c>
      <c r="B475" s="18">
        <v>26.072016</v>
      </c>
      <c r="C475" s="16"/>
      <c r="D475" s="16"/>
      <c r="E475" s="16" t="s">
        <v>203</v>
      </c>
      <c r="F475" s="20">
        <v>75068</v>
      </c>
      <c r="G475" s="4"/>
    </row>
    <row r="476" spans="1:7" ht="12.75">
      <c r="A476" s="4">
        <f t="shared" si="10"/>
        <v>14</v>
      </c>
      <c r="B476" s="144" t="s">
        <v>302</v>
      </c>
      <c r="C476" s="16"/>
      <c r="D476" s="16"/>
      <c r="E476" s="16" t="s">
        <v>203</v>
      </c>
      <c r="F476" s="20">
        <v>32172</v>
      </c>
      <c r="G476" s="4"/>
    </row>
    <row r="477" spans="1:7" ht="12.75">
      <c r="A477" s="4">
        <f t="shared" si="10"/>
        <v>15</v>
      </c>
      <c r="B477" s="144" t="s">
        <v>411</v>
      </c>
      <c r="C477" s="16"/>
      <c r="D477" s="16"/>
      <c r="E477" s="16" t="s">
        <v>203</v>
      </c>
      <c r="F477" s="20">
        <v>56301</v>
      </c>
      <c r="G477" s="4"/>
    </row>
    <row r="478" spans="1:7" ht="12.75">
      <c r="A478" s="21" t="s">
        <v>404</v>
      </c>
      <c r="B478" s="240"/>
      <c r="C478" s="21"/>
      <c r="D478" s="16"/>
      <c r="E478" s="16"/>
      <c r="F478" s="20">
        <f>SUM(F463:F477)</f>
        <v>1013420</v>
      </c>
      <c r="G478" s="4"/>
    </row>
    <row r="479" spans="1:7" ht="12.75">
      <c r="A479" s="47" t="s">
        <v>206</v>
      </c>
      <c r="B479" s="47"/>
      <c r="C479" s="47"/>
      <c r="D479" s="47"/>
      <c r="E479" s="47"/>
      <c r="F479" s="48">
        <f>F462+F478</f>
        <v>8059445</v>
      </c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39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1" t="s">
        <v>207</v>
      </c>
      <c r="B486" s="3"/>
      <c r="C486" s="2"/>
      <c r="D486" s="3"/>
      <c r="E486" s="2"/>
      <c r="F486" s="2"/>
      <c r="G486" s="4"/>
    </row>
    <row r="487" spans="1:7" ht="12.75">
      <c r="A487" s="1" t="s">
        <v>169</v>
      </c>
      <c r="B487" s="3"/>
      <c r="C487" s="2"/>
      <c r="D487" s="3"/>
      <c r="E487" s="2"/>
      <c r="F487" s="3"/>
      <c r="G487" s="4"/>
    </row>
    <row r="488" spans="1:7" ht="12.75">
      <c r="A488" s="1"/>
      <c r="B488" s="3"/>
      <c r="C488" s="2"/>
      <c r="D488" s="3"/>
      <c r="E488" s="2"/>
      <c r="F488" s="3"/>
      <c r="G488" s="4"/>
    </row>
    <row r="489" spans="1:7" ht="12.75">
      <c r="A489" s="1"/>
      <c r="B489" s="3"/>
      <c r="C489" s="6" t="s">
        <v>42</v>
      </c>
      <c r="D489" s="7" t="s">
        <v>286</v>
      </c>
      <c r="E489" s="2"/>
      <c r="F489" s="3"/>
      <c r="G489" s="4"/>
    </row>
    <row r="490" spans="1:7" ht="12.75">
      <c r="A490" s="2"/>
      <c r="B490" s="2"/>
      <c r="C490" s="2"/>
      <c r="D490" s="2"/>
      <c r="E490" s="2"/>
      <c r="F490" s="2"/>
      <c r="G490" s="4"/>
    </row>
    <row r="491" spans="1:7" ht="76.5">
      <c r="A491" s="28" t="s">
        <v>5</v>
      </c>
      <c r="B491" s="28" t="s">
        <v>6</v>
      </c>
      <c r="C491" s="49" t="s">
        <v>7</v>
      </c>
      <c r="D491" s="28" t="s">
        <v>11</v>
      </c>
      <c r="E491" s="28" t="s">
        <v>12</v>
      </c>
      <c r="F491" s="29" t="s">
        <v>13</v>
      </c>
      <c r="G491" s="4"/>
    </row>
    <row r="492" spans="1:7" ht="12.75">
      <c r="A492" s="213" t="s">
        <v>287</v>
      </c>
      <c r="B492" s="214"/>
      <c r="C492" s="50"/>
      <c r="D492" s="45"/>
      <c r="E492" s="45"/>
      <c r="F492" s="46">
        <v>1004050</v>
      </c>
      <c r="G492" s="4"/>
    </row>
    <row r="493" spans="1:6" ht="12.75">
      <c r="A493" s="16">
        <v>1</v>
      </c>
      <c r="B493" s="142" t="s">
        <v>288</v>
      </c>
      <c r="C493" s="149">
        <v>5377</v>
      </c>
      <c r="D493" s="16" t="s">
        <v>77</v>
      </c>
      <c r="E493" s="16" t="s">
        <v>121</v>
      </c>
      <c r="F493">
        <v>21508</v>
      </c>
    </row>
    <row r="494" spans="1:6" ht="12.75">
      <c r="A494" s="16">
        <f>A493+1</f>
        <v>2</v>
      </c>
      <c r="B494" s="142" t="s">
        <v>289</v>
      </c>
      <c r="C494" s="151" t="s">
        <v>378</v>
      </c>
      <c r="D494" s="16" t="s">
        <v>192</v>
      </c>
      <c r="E494" s="16" t="s">
        <v>193</v>
      </c>
      <c r="F494" s="20">
        <v>91109</v>
      </c>
    </row>
    <row r="495" spans="1:6" ht="12.75">
      <c r="A495" s="16">
        <f aca="true" t="shared" si="11" ref="A495:A501">A494+1</f>
        <v>3</v>
      </c>
      <c r="B495" s="142" t="s">
        <v>290</v>
      </c>
      <c r="C495" s="151">
        <v>5471</v>
      </c>
      <c r="D495" s="16" t="s">
        <v>77</v>
      </c>
      <c r="E495" s="16" t="s">
        <v>194</v>
      </c>
      <c r="F495">
        <v>21508</v>
      </c>
    </row>
    <row r="496" spans="1:6" ht="12.75">
      <c r="A496" s="16">
        <f t="shared" si="11"/>
        <v>4</v>
      </c>
      <c r="B496" s="142" t="s">
        <v>296</v>
      </c>
      <c r="C496" s="151">
        <v>5546</v>
      </c>
      <c r="D496" s="16" t="s">
        <v>77</v>
      </c>
      <c r="E496" s="16" t="s">
        <v>195</v>
      </c>
      <c r="F496" s="20">
        <v>21508</v>
      </c>
    </row>
    <row r="497" spans="1:6" ht="12.75">
      <c r="A497" s="16">
        <f t="shared" si="11"/>
        <v>5</v>
      </c>
      <c r="B497" s="173" t="s">
        <v>298</v>
      </c>
      <c r="C497" s="151">
        <v>5573</v>
      </c>
      <c r="D497" s="16" t="s">
        <v>77</v>
      </c>
      <c r="E497" s="164" t="s">
        <v>323</v>
      </c>
      <c r="F497" s="20">
        <v>7170</v>
      </c>
    </row>
    <row r="498" spans="1:6" ht="12.75">
      <c r="A498" s="16">
        <f t="shared" si="11"/>
        <v>6</v>
      </c>
      <c r="B498" s="173" t="s">
        <v>359</v>
      </c>
      <c r="C498" s="151" t="s">
        <v>379</v>
      </c>
      <c r="D498" s="164" t="s">
        <v>324</v>
      </c>
      <c r="E498" s="17" t="s">
        <v>182</v>
      </c>
      <c r="F498" s="20">
        <v>3905</v>
      </c>
    </row>
    <row r="499" spans="1:6" ht="12.75">
      <c r="A499" s="16">
        <f t="shared" si="11"/>
        <v>7</v>
      </c>
      <c r="B499" s="142" t="s">
        <v>359</v>
      </c>
      <c r="C499" s="151">
        <v>5624</v>
      </c>
      <c r="D499" s="16" t="s">
        <v>188</v>
      </c>
      <c r="E499" s="16" t="s">
        <v>197</v>
      </c>
      <c r="F499" s="20">
        <v>126</v>
      </c>
    </row>
    <row r="500" spans="1:6" ht="12.75">
      <c r="A500" s="16">
        <f t="shared" si="11"/>
        <v>8</v>
      </c>
      <c r="B500" s="142" t="s">
        <v>304</v>
      </c>
      <c r="C500" s="151">
        <v>6035</v>
      </c>
      <c r="D500" s="16" t="s">
        <v>43</v>
      </c>
      <c r="E500" s="17" t="s">
        <v>177</v>
      </c>
      <c r="F500" s="20">
        <v>1608</v>
      </c>
    </row>
    <row r="501" spans="1:6" ht="12.75">
      <c r="A501" s="16">
        <f t="shared" si="11"/>
        <v>9</v>
      </c>
      <c r="B501" s="142" t="s">
        <v>304</v>
      </c>
      <c r="C501" s="42">
        <v>5184</v>
      </c>
      <c r="D501" s="14" t="s">
        <v>179</v>
      </c>
      <c r="E501" s="17" t="s">
        <v>180</v>
      </c>
      <c r="F501" s="20">
        <v>1208</v>
      </c>
    </row>
    <row r="502" spans="1:7" ht="12.75">
      <c r="A502" s="21" t="s">
        <v>314</v>
      </c>
      <c r="B502" s="21"/>
      <c r="C502" s="21"/>
      <c r="D502" s="21"/>
      <c r="E502" s="21"/>
      <c r="F502" s="43">
        <f>SUM(F493:F501)</f>
        <v>169650</v>
      </c>
      <c r="G502" s="4"/>
    </row>
    <row r="503" spans="1:7" ht="12.75">
      <c r="A503" s="21" t="s">
        <v>313</v>
      </c>
      <c r="B503" s="21"/>
      <c r="C503" s="16"/>
      <c r="D503" s="16"/>
      <c r="E503" s="16"/>
      <c r="F503" s="41"/>
      <c r="G503" s="4"/>
    </row>
    <row r="504" spans="1:7" ht="12.75">
      <c r="A504" s="21"/>
      <c r="B504" s="21" t="s">
        <v>199</v>
      </c>
      <c r="C504" s="4"/>
      <c r="D504" s="4"/>
      <c r="E504" s="4"/>
      <c r="F504" s="38">
        <f>F492+F502-F503</f>
        <v>1173700</v>
      </c>
      <c r="G504" s="4"/>
    </row>
  </sheetData>
  <mergeCells count="11">
    <mergeCell ref="A402:B402"/>
    <mergeCell ref="A435:B435"/>
    <mergeCell ref="A462:B462"/>
    <mergeCell ref="A492:B492"/>
    <mergeCell ref="A316:B316"/>
    <mergeCell ref="A343:B343"/>
    <mergeCell ref="A374:B374"/>
    <mergeCell ref="B161:C161"/>
    <mergeCell ref="B192:C192"/>
    <mergeCell ref="B254:C254"/>
    <mergeCell ref="A284:B28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8"/>
  <sheetViews>
    <sheetView workbookViewId="0" topLeftCell="A480">
      <selection activeCell="A55" sqref="A55:A92"/>
    </sheetView>
  </sheetViews>
  <sheetFormatPr defaultColWidth="9.140625" defaultRowHeight="12.75"/>
  <cols>
    <col min="2" max="2" width="12.140625" style="0" customWidth="1"/>
    <col min="4" max="4" width="22.7109375" style="0" customWidth="1"/>
    <col min="5" max="5" width="50.140625" style="0" customWidth="1"/>
    <col min="6" max="6" width="9.140625" style="204" customWidth="1"/>
    <col min="8" max="8" width="9.140625" style="218" customWidth="1"/>
    <col min="9" max="10" width="9.140625" style="217" customWidth="1"/>
  </cols>
  <sheetData>
    <row r="1" spans="1:6" ht="12.75">
      <c r="A1" s="59"/>
      <c r="B1" s="75" t="s">
        <v>116</v>
      </c>
      <c r="C1" s="59"/>
      <c r="D1" s="59"/>
      <c r="E1" s="59"/>
      <c r="F1" s="205"/>
    </row>
    <row r="2" spans="1:6" ht="12.75">
      <c r="A2" s="59"/>
      <c r="B2" s="75"/>
      <c r="C2" s="59"/>
      <c r="D2" s="59"/>
      <c r="E2" s="59"/>
      <c r="F2" s="205"/>
    </row>
    <row r="3" spans="1:6" ht="12.75">
      <c r="A3" s="59"/>
      <c r="B3" s="75"/>
      <c r="C3" s="65" t="s">
        <v>42</v>
      </c>
      <c r="D3" s="66" t="s">
        <v>239</v>
      </c>
      <c r="E3" s="66" t="s">
        <v>117</v>
      </c>
      <c r="F3" s="205"/>
    </row>
    <row r="4" spans="1:6" ht="12.75">
      <c r="A4" s="59"/>
      <c r="B4" s="59"/>
      <c r="C4" s="59"/>
      <c r="D4" s="59"/>
      <c r="E4" s="59"/>
      <c r="F4" s="205"/>
    </row>
    <row r="5" spans="1:6" ht="102">
      <c r="A5" s="57" t="s">
        <v>5</v>
      </c>
      <c r="B5" s="57" t="s">
        <v>6</v>
      </c>
      <c r="C5" s="58" t="s">
        <v>7</v>
      </c>
      <c r="D5" s="57" t="s">
        <v>8</v>
      </c>
      <c r="E5" s="57" t="s">
        <v>9</v>
      </c>
      <c r="F5" s="206" t="s">
        <v>10</v>
      </c>
    </row>
    <row r="6" spans="1:6" ht="12.75">
      <c r="A6" s="57"/>
      <c r="B6" s="57" t="s">
        <v>511</v>
      </c>
      <c r="C6" s="58"/>
      <c r="D6" s="57"/>
      <c r="E6" s="57"/>
      <c r="F6" s="206">
        <v>4140.5</v>
      </c>
    </row>
    <row r="7" spans="1:6" ht="12.75">
      <c r="A7" s="69">
        <v>1</v>
      </c>
      <c r="B7" s="195" t="s">
        <v>422</v>
      </c>
      <c r="C7" s="196"/>
      <c r="D7" s="195" t="s">
        <v>95</v>
      </c>
      <c r="E7" s="195" t="s">
        <v>108</v>
      </c>
      <c r="F7" s="207">
        <v>200</v>
      </c>
    </row>
    <row r="8" spans="1:6" ht="12.75">
      <c r="A8" s="78">
        <v>2</v>
      </c>
      <c r="B8" s="194" t="s">
        <v>216</v>
      </c>
      <c r="C8" s="76"/>
      <c r="D8" s="77" t="s">
        <v>109</v>
      </c>
      <c r="E8" s="60" t="s">
        <v>113</v>
      </c>
      <c r="F8" s="208">
        <v>27.51</v>
      </c>
    </row>
    <row r="9" spans="1:6" ht="12.75">
      <c r="A9" s="69">
        <v>3</v>
      </c>
      <c r="B9" s="194" t="s">
        <v>216</v>
      </c>
      <c r="C9" s="79"/>
      <c r="D9" s="80" t="s">
        <v>118</v>
      </c>
      <c r="E9" s="60" t="s">
        <v>113</v>
      </c>
      <c r="F9" s="207">
        <v>4.31</v>
      </c>
    </row>
    <row r="10" spans="1:6" ht="12.75">
      <c r="A10" s="81">
        <v>4</v>
      </c>
      <c r="B10" s="194" t="s">
        <v>216</v>
      </c>
      <c r="C10" s="76"/>
      <c r="D10" s="77" t="s">
        <v>85</v>
      </c>
      <c r="E10" s="60" t="s">
        <v>113</v>
      </c>
      <c r="F10" s="208">
        <v>48.48</v>
      </c>
    </row>
    <row r="11" spans="1:6" ht="12.75">
      <c r="A11" s="84">
        <v>5</v>
      </c>
      <c r="B11" s="194" t="s">
        <v>216</v>
      </c>
      <c r="C11" s="82"/>
      <c r="D11" s="83" t="s">
        <v>86</v>
      </c>
      <c r="E11" s="60" t="s">
        <v>113</v>
      </c>
      <c r="F11" s="207">
        <v>9.23</v>
      </c>
    </row>
    <row r="12" spans="1:6" ht="12.75">
      <c r="A12" s="81">
        <v>6</v>
      </c>
      <c r="B12" s="194" t="s">
        <v>216</v>
      </c>
      <c r="C12" s="85"/>
      <c r="D12" s="86" t="s">
        <v>87</v>
      </c>
      <c r="E12" s="60" t="s">
        <v>113</v>
      </c>
      <c r="F12" s="208">
        <v>3.33</v>
      </c>
    </row>
    <row r="13" spans="1:6" ht="12.75">
      <c r="A13" s="84">
        <v>7</v>
      </c>
      <c r="B13" s="194" t="s">
        <v>216</v>
      </c>
      <c r="C13" s="82"/>
      <c r="D13" s="83" t="s">
        <v>119</v>
      </c>
      <c r="E13" s="60" t="s">
        <v>113</v>
      </c>
      <c r="F13" s="207">
        <v>0.66</v>
      </c>
    </row>
    <row r="14" spans="1:6" ht="12.75">
      <c r="A14" s="69">
        <v>8</v>
      </c>
      <c r="B14" s="194" t="s">
        <v>216</v>
      </c>
      <c r="C14" s="85"/>
      <c r="D14" s="86" t="s">
        <v>114</v>
      </c>
      <c r="E14" s="60" t="s">
        <v>113</v>
      </c>
      <c r="F14" s="208">
        <v>0.91</v>
      </c>
    </row>
    <row r="15" spans="1:6" ht="12.75">
      <c r="A15" s="69">
        <v>9</v>
      </c>
      <c r="B15" s="194" t="s">
        <v>216</v>
      </c>
      <c r="C15" s="82"/>
      <c r="D15" s="83" t="s">
        <v>120</v>
      </c>
      <c r="E15" s="60" t="s">
        <v>113</v>
      </c>
      <c r="F15" s="207">
        <v>24.63</v>
      </c>
    </row>
    <row r="16" spans="1:6" ht="12.75">
      <c r="A16" s="69">
        <v>10</v>
      </c>
      <c r="B16" s="194" t="s">
        <v>216</v>
      </c>
      <c r="C16" s="85"/>
      <c r="D16" s="86" t="s">
        <v>110</v>
      </c>
      <c r="E16" s="60" t="s">
        <v>113</v>
      </c>
      <c r="F16" s="208">
        <v>1.52</v>
      </c>
    </row>
    <row r="17" spans="1:6" ht="12.75">
      <c r="A17" s="69">
        <v>11</v>
      </c>
      <c r="B17" s="192" t="s">
        <v>222</v>
      </c>
      <c r="C17" s="82"/>
      <c r="D17" s="83" t="s">
        <v>77</v>
      </c>
      <c r="E17" s="87" t="s">
        <v>121</v>
      </c>
      <c r="F17" s="207">
        <v>210.61</v>
      </c>
    </row>
    <row r="18" spans="1:6" ht="12.75">
      <c r="A18" s="69">
        <v>12</v>
      </c>
      <c r="B18" s="192" t="s">
        <v>224</v>
      </c>
      <c r="C18" s="85"/>
      <c r="D18" s="86" t="s">
        <v>77</v>
      </c>
      <c r="E18" s="87" t="s">
        <v>92</v>
      </c>
      <c r="F18" s="208">
        <v>221.45</v>
      </c>
    </row>
    <row r="19" spans="1:6" ht="12.75">
      <c r="A19" s="69">
        <v>13</v>
      </c>
      <c r="B19" s="192" t="s">
        <v>224</v>
      </c>
      <c r="C19" s="82"/>
      <c r="D19" s="83" t="s">
        <v>77</v>
      </c>
      <c r="E19" s="87" t="s">
        <v>122</v>
      </c>
      <c r="F19" s="207">
        <v>10.97</v>
      </c>
    </row>
    <row r="20" spans="1:6" ht="12.75">
      <c r="A20" s="69">
        <v>14</v>
      </c>
      <c r="B20" s="192" t="s">
        <v>224</v>
      </c>
      <c r="C20" s="85"/>
      <c r="D20" s="86" t="s">
        <v>77</v>
      </c>
      <c r="E20" s="87" t="s">
        <v>123</v>
      </c>
      <c r="F20" s="208">
        <v>210.61</v>
      </c>
    </row>
    <row r="21" spans="1:6" ht="12.75">
      <c r="A21" s="69">
        <v>15</v>
      </c>
      <c r="B21" s="192" t="s">
        <v>229</v>
      </c>
      <c r="C21" s="82"/>
      <c r="D21" s="83" t="s">
        <v>77</v>
      </c>
      <c r="E21" s="87" t="s">
        <v>124</v>
      </c>
      <c r="F21" s="207">
        <v>210.61</v>
      </c>
    </row>
    <row r="22" spans="1:6" ht="12.75">
      <c r="A22" s="222">
        <v>16</v>
      </c>
      <c r="B22" s="192" t="s">
        <v>230</v>
      </c>
      <c r="C22" s="82"/>
      <c r="D22" s="83" t="s">
        <v>423</v>
      </c>
      <c r="E22" s="193" t="s">
        <v>140</v>
      </c>
      <c r="F22" s="207">
        <v>78.48</v>
      </c>
    </row>
    <row r="23" spans="1:6" ht="12.75">
      <c r="A23" s="222">
        <v>17</v>
      </c>
      <c r="B23" s="192" t="s">
        <v>424</v>
      </c>
      <c r="C23" s="85"/>
      <c r="D23" s="86" t="s">
        <v>77</v>
      </c>
      <c r="E23" s="87" t="s">
        <v>125</v>
      </c>
      <c r="F23" s="208">
        <v>70.19</v>
      </c>
    </row>
    <row r="24" spans="1:6" ht="12.75">
      <c r="A24" s="64"/>
      <c r="B24" s="89" t="s">
        <v>426</v>
      </c>
      <c r="C24" s="64"/>
      <c r="D24" s="64"/>
      <c r="E24" s="64"/>
      <c r="F24" s="209">
        <f>SUM(F7:F23)</f>
        <v>1333.5000000000002</v>
      </c>
    </row>
    <row r="25" spans="1:6" ht="12.75">
      <c r="A25" s="59"/>
      <c r="B25" s="194" t="s">
        <v>425</v>
      </c>
      <c r="C25" s="59"/>
      <c r="D25" s="59"/>
      <c r="E25" s="59"/>
      <c r="F25" s="205">
        <f>F6+F24</f>
        <v>5474</v>
      </c>
    </row>
    <row r="26" spans="1:6" ht="12.75">
      <c r="A26" s="59"/>
      <c r="B26" s="59"/>
      <c r="C26" s="59"/>
      <c r="D26" s="59"/>
      <c r="E26" s="59"/>
      <c r="F26" s="205"/>
    </row>
    <row r="29" spans="1:6" ht="12.75">
      <c r="A29" s="75" t="s">
        <v>111</v>
      </c>
      <c r="B29" s="59"/>
      <c r="C29" s="59"/>
      <c r="D29" s="59"/>
      <c r="E29" s="59"/>
      <c r="F29" s="205"/>
    </row>
    <row r="30" spans="1:6" ht="12.75">
      <c r="A30" s="59"/>
      <c r="B30" s="59"/>
      <c r="C30" s="59"/>
      <c r="D30" s="59"/>
      <c r="E30" s="64"/>
      <c r="F30" s="205"/>
    </row>
    <row r="31" spans="1:6" ht="12.75">
      <c r="A31" s="59"/>
      <c r="B31" s="59"/>
      <c r="C31" s="65" t="s">
        <v>42</v>
      </c>
      <c r="D31" s="66" t="s">
        <v>239</v>
      </c>
      <c r="E31" s="66" t="s">
        <v>466</v>
      </c>
      <c r="F31" s="205"/>
    </row>
    <row r="32" spans="1:6" ht="12.75">
      <c r="A32" s="59"/>
      <c r="B32" s="59"/>
      <c r="C32" s="59"/>
      <c r="D32" s="59"/>
      <c r="E32" s="59"/>
      <c r="F32" s="205"/>
    </row>
    <row r="33" spans="1:6" ht="102">
      <c r="A33" s="57" t="s">
        <v>5</v>
      </c>
      <c r="B33" s="57" t="s">
        <v>6</v>
      </c>
      <c r="C33" s="58" t="s">
        <v>7</v>
      </c>
      <c r="D33" s="57" t="s">
        <v>8</v>
      </c>
      <c r="E33" s="57" t="s">
        <v>9</v>
      </c>
      <c r="F33" s="206" t="s">
        <v>10</v>
      </c>
    </row>
    <row r="34" spans="1:6" ht="12.75">
      <c r="A34" s="57"/>
      <c r="B34" s="57" t="s">
        <v>463</v>
      </c>
      <c r="C34" s="58"/>
      <c r="D34" s="57"/>
      <c r="E34" s="57"/>
      <c r="F34" s="206">
        <f>F94-F93</f>
        <v>995115.98</v>
      </c>
    </row>
    <row r="35" spans="1:6" ht="12.75">
      <c r="A35" s="59">
        <v>1</v>
      </c>
      <c r="B35" s="194" t="s">
        <v>438</v>
      </c>
      <c r="C35" s="59"/>
      <c r="D35" s="59" t="s">
        <v>82</v>
      </c>
      <c r="E35" s="59" t="s">
        <v>83</v>
      </c>
      <c r="F35" s="205">
        <v>10124.27</v>
      </c>
    </row>
    <row r="36" spans="1:6" ht="12.75">
      <c r="A36" s="59">
        <v>2</v>
      </c>
      <c r="B36" s="154" t="s">
        <v>381</v>
      </c>
      <c r="C36" s="154">
        <v>2723</v>
      </c>
      <c r="D36" s="72" t="s">
        <v>95</v>
      </c>
      <c r="E36" s="72" t="s">
        <v>108</v>
      </c>
      <c r="F36" s="210">
        <v>800</v>
      </c>
    </row>
    <row r="37" spans="1:6" ht="12.75">
      <c r="A37" s="59">
        <v>3</v>
      </c>
      <c r="B37" s="194" t="s">
        <v>382</v>
      </c>
      <c r="C37" s="59">
        <v>2777</v>
      </c>
      <c r="D37" s="59" t="s">
        <v>91</v>
      </c>
      <c r="E37" s="199" t="s">
        <v>427</v>
      </c>
      <c r="F37" s="205">
        <v>2380.61</v>
      </c>
    </row>
    <row r="38" spans="1:6" ht="12.75">
      <c r="A38" s="59">
        <v>4</v>
      </c>
      <c r="B38" s="194" t="s">
        <v>216</v>
      </c>
      <c r="C38" s="59">
        <v>2775</v>
      </c>
      <c r="D38" s="59" t="s">
        <v>153</v>
      </c>
      <c r="E38" s="60" t="s">
        <v>113</v>
      </c>
      <c r="F38" s="205">
        <v>14425.28</v>
      </c>
    </row>
    <row r="39" spans="1:6" ht="12.75">
      <c r="A39" s="59">
        <v>5</v>
      </c>
      <c r="B39" s="194" t="s">
        <v>216</v>
      </c>
      <c r="C39" s="59">
        <v>2776</v>
      </c>
      <c r="D39" s="59" t="s">
        <v>154</v>
      </c>
      <c r="E39" s="60" t="s">
        <v>113</v>
      </c>
      <c r="F39" s="205">
        <v>3157.33</v>
      </c>
    </row>
    <row r="40" spans="1:6" ht="12.75">
      <c r="A40" s="59">
        <v>6</v>
      </c>
      <c r="B40" s="194" t="s">
        <v>216</v>
      </c>
      <c r="C40" s="59">
        <v>2777</v>
      </c>
      <c r="D40" s="59" t="s">
        <v>85</v>
      </c>
      <c r="E40" s="60" t="s">
        <v>113</v>
      </c>
      <c r="F40" s="205">
        <v>9098.46</v>
      </c>
    </row>
    <row r="41" spans="1:6" ht="12.75">
      <c r="A41" s="59">
        <v>7</v>
      </c>
      <c r="B41" s="194" t="s">
        <v>216</v>
      </c>
      <c r="C41" s="59">
        <v>2778</v>
      </c>
      <c r="D41" s="59" t="s">
        <v>86</v>
      </c>
      <c r="E41" s="60" t="s">
        <v>113</v>
      </c>
      <c r="F41" s="205">
        <v>6714.51</v>
      </c>
    </row>
    <row r="42" spans="1:6" ht="12.75">
      <c r="A42" s="59">
        <v>8</v>
      </c>
      <c r="B42" s="194" t="s">
        <v>216</v>
      </c>
      <c r="C42" s="59">
        <v>2779</v>
      </c>
      <c r="D42" s="59" t="s">
        <v>87</v>
      </c>
      <c r="E42" s="60" t="s">
        <v>113</v>
      </c>
      <c r="F42" s="205">
        <v>2616.19</v>
      </c>
    </row>
    <row r="43" spans="1:6" ht="12.75">
      <c r="A43" s="59">
        <v>9</v>
      </c>
      <c r="B43" s="194" t="s">
        <v>216</v>
      </c>
      <c r="C43" s="59">
        <v>2780</v>
      </c>
      <c r="D43" s="59" t="s">
        <v>88</v>
      </c>
      <c r="E43" s="60" t="s">
        <v>113</v>
      </c>
      <c r="F43" s="205">
        <v>708.71</v>
      </c>
    </row>
    <row r="44" spans="1:6" ht="12.75">
      <c r="A44" s="59">
        <v>10</v>
      </c>
      <c r="B44" s="194" t="s">
        <v>216</v>
      </c>
      <c r="C44" s="59">
        <v>2781</v>
      </c>
      <c r="D44" s="59" t="s">
        <v>114</v>
      </c>
      <c r="E44" s="60" t="s">
        <v>113</v>
      </c>
      <c r="F44" s="205">
        <v>44.65</v>
      </c>
    </row>
    <row r="45" spans="1:6" ht="12.75">
      <c r="A45" s="59">
        <v>11</v>
      </c>
      <c r="B45" s="194" t="s">
        <v>216</v>
      </c>
      <c r="C45" s="59">
        <v>2782</v>
      </c>
      <c r="D45" s="59" t="s">
        <v>155</v>
      </c>
      <c r="E45" s="60" t="s">
        <v>113</v>
      </c>
      <c r="F45" s="205">
        <v>60.06</v>
      </c>
    </row>
    <row r="46" spans="1:6" ht="12.75">
      <c r="A46" s="59">
        <v>12</v>
      </c>
      <c r="B46" s="194" t="s">
        <v>216</v>
      </c>
      <c r="C46" s="59">
        <v>2787</v>
      </c>
      <c r="D46" s="59" t="s">
        <v>115</v>
      </c>
      <c r="E46" s="60" t="s">
        <v>113</v>
      </c>
      <c r="F46" s="205">
        <v>6094.91</v>
      </c>
    </row>
    <row r="47" spans="1:6" ht="12.75">
      <c r="A47" s="59">
        <v>13</v>
      </c>
      <c r="B47" s="194" t="s">
        <v>216</v>
      </c>
      <c r="C47" s="59">
        <v>2783</v>
      </c>
      <c r="D47" s="59" t="s">
        <v>110</v>
      </c>
      <c r="E47" s="60" t="s">
        <v>113</v>
      </c>
      <c r="F47" s="205">
        <v>194.33</v>
      </c>
    </row>
    <row r="48" spans="1:6" ht="12.75">
      <c r="A48" s="59">
        <v>14</v>
      </c>
      <c r="B48" s="194" t="s">
        <v>216</v>
      </c>
      <c r="C48" s="59">
        <v>2784</v>
      </c>
      <c r="D48" s="59" t="s">
        <v>89</v>
      </c>
      <c r="E48" s="60" t="s">
        <v>113</v>
      </c>
      <c r="F48" s="205">
        <v>329.5</v>
      </c>
    </row>
    <row r="49" spans="1:6" ht="12.75">
      <c r="A49" s="59">
        <v>15</v>
      </c>
      <c r="B49" s="194" t="s">
        <v>216</v>
      </c>
      <c r="C49" s="59">
        <v>2785</v>
      </c>
      <c r="D49" s="59" t="s">
        <v>90</v>
      </c>
      <c r="E49" s="60" t="s">
        <v>113</v>
      </c>
      <c r="F49" s="205">
        <v>59.77</v>
      </c>
    </row>
    <row r="50" spans="1:6" ht="12.75">
      <c r="A50" s="59">
        <v>16</v>
      </c>
      <c r="B50" s="194" t="s">
        <v>219</v>
      </c>
      <c r="C50" s="59">
        <v>2724</v>
      </c>
      <c r="D50" s="59" t="s">
        <v>77</v>
      </c>
      <c r="E50" s="59" t="s">
        <v>147</v>
      </c>
      <c r="F50" s="205">
        <v>300</v>
      </c>
    </row>
    <row r="51" spans="1:6" ht="12.75">
      <c r="A51" s="59">
        <v>17</v>
      </c>
      <c r="B51" s="194" t="s">
        <v>220</v>
      </c>
      <c r="C51" s="59">
        <v>2891</v>
      </c>
      <c r="D51" s="59" t="s">
        <v>91</v>
      </c>
      <c r="E51" s="199" t="s">
        <v>428</v>
      </c>
      <c r="F51" s="205">
        <v>5.5</v>
      </c>
    </row>
    <row r="52" spans="1:6" ht="12.75">
      <c r="A52" s="59">
        <v>18</v>
      </c>
      <c r="B52" s="194" t="s">
        <v>222</v>
      </c>
      <c r="C52" s="194" t="s">
        <v>435</v>
      </c>
      <c r="D52" s="59" t="s">
        <v>91</v>
      </c>
      <c r="E52" s="199" t="s">
        <v>429</v>
      </c>
      <c r="F52" s="205">
        <v>109942.04</v>
      </c>
    </row>
    <row r="53" spans="1:6" ht="12.75">
      <c r="A53" s="59">
        <v>19</v>
      </c>
      <c r="B53" s="194" t="s">
        <v>224</v>
      </c>
      <c r="C53" s="59">
        <v>2924</v>
      </c>
      <c r="D53" s="59" t="s">
        <v>91</v>
      </c>
      <c r="E53" s="59" t="s">
        <v>92</v>
      </c>
      <c r="F53" s="205">
        <v>67826.05</v>
      </c>
    </row>
    <row r="54" spans="1:6" ht="12.75">
      <c r="A54" s="59">
        <v>20</v>
      </c>
      <c r="B54" s="194" t="s">
        <v>224</v>
      </c>
      <c r="C54" s="194" t="s">
        <v>434</v>
      </c>
      <c r="D54" s="59" t="s">
        <v>91</v>
      </c>
      <c r="E54" s="199" t="s">
        <v>430</v>
      </c>
      <c r="F54" s="205">
        <v>109942.04</v>
      </c>
    </row>
    <row r="55" spans="1:6" ht="12.75">
      <c r="A55">
        <f>A54+1</f>
        <v>21</v>
      </c>
      <c r="B55" s="194" t="s">
        <v>225</v>
      </c>
      <c r="C55" s="59">
        <v>2935</v>
      </c>
      <c r="D55" s="59" t="s">
        <v>91</v>
      </c>
      <c r="E55" s="59" t="s">
        <v>157</v>
      </c>
      <c r="F55" s="205">
        <v>498.54</v>
      </c>
    </row>
    <row r="56" spans="1:6" ht="12.75">
      <c r="A56">
        <f aca="true" t="shared" si="0" ref="A56:A92">A55+1</f>
        <v>22</v>
      </c>
      <c r="B56" s="194" t="s">
        <v>440</v>
      </c>
      <c r="C56" s="59">
        <v>3149</v>
      </c>
      <c r="D56" s="59" t="s">
        <v>144</v>
      </c>
      <c r="E56" s="59" t="s">
        <v>145</v>
      </c>
      <c r="F56" s="205">
        <v>183.96</v>
      </c>
    </row>
    <row r="57" spans="1:6" ht="12.75">
      <c r="A57">
        <f t="shared" si="0"/>
        <v>23</v>
      </c>
      <c r="B57" s="194" t="s">
        <v>227</v>
      </c>
      <c r="C57" s="59">
        <v>3151</v>
      </c>
      <c r="D57" s="59" t="s">
        <v>127</v>
      </c>
      <c r="E57" s="59" t="s">
        <v>100</v>
      </c>
      <c r="F57" s="205">
        <v>60</v>
      </c>
    </row>
    <row r="58" spans="1:6" ht="12.75">
      <c r="A58">
        <f t="shared" si="0"/>
        <v>24</v>
      </c>
      <c r="B58" s="194" t="s">
        <v>227</v>
      </c>
      <c r="C58" s="194" t="s">
        <v>437</v>
      </c>
      <c r="D58" s="59" t="s">
        <v>91</v>
      </c>
      <c r="E58" s="194" t="s">
        <v>431</v>
      </c>
      <c r="F58" s="205">
        <v>41.81</v>
      </c>
    </row>
    <row r="59" spans="1:6" ht="12.75">
      <c r="A59">
        <f t="shared" si="0"/>
        <v>25</v>
      </c>
      <c r="B59" s="194" t="s">
        <v>227</v>
      </c>
      <c r="C59" s="59"/>
      <c r="D59" s="59" t="s">
        <v>101</v>
      </c>
      <c r="E59" s="59" t="s">
        <v>126</v>
      </c>
      <c r="F59" s="205">
        <v>1281</v>
      </c>
    </row>
    <row r="60" spans="1:6" ht="12.75">
      <c r="A60">
        <f t="shared" si="0"/>
        <v>26</v>
      </c>
      <c r="B60" s="194" t="s">
        <v>227</v>
      </c>
      <c r="C60" s="59">
        <v>3152</v>
      </c>
      <c r="D60" s="59" t="s">
        <v>127</v>
      </c>
      <c r="E60" s="59" t="s">
        <v>128</v>
      </c>
      <c r="F60" s="205">
        <v>60</v>
      </c>
    </row>
    <row r="61" spans="1:6" ht="12.75">
      <c r="A61">
        <f t="shared" si="0"/>
        <v>27</v>
      </c>
      <c r="B61" s="194" t="s">
        <v>227</v>
      </c>
      <c r="C61" s="59"/>
      <c r="D61" s="59" t="s">
        <v>132</v>
      </c>
      <c r="E61" s="59" t="s">
        <v>76</v>
      </c>
      <c r="F61" s="205">
        <v>265.38</v>
      </c>
    </row>
    <row r="62" spans="1:6" ht="12.75">
      <c r="A62">
        <f t="shared" si="0"/>
        <v>28</v>
      </c>
      <c r="B62" s="194" t="s">
        <v>227</v>
      </c>
      <c r="C62" s="59">
        <v>3148</v>
      </c>
      <c r="D62" s="59" t="s">
        <v>134</v>
      </c>
      <c r="E62" s="59" t="s">
        <v>133</v>
      </c>
      <c r="F62" s="205">
        <v>204.55</v>
      </c>
    </row>
    <row r="63" spans="1:6" ht="12.75">
      <c r="A63">
        <f t="shared" si="0"/>
        <v>29</v>
      </c>
      <c r="B63" s="194" t="s">
        <v>227</v>
      </c>
      <c r="C63" s="59"/>
      <c r="D63" s="59" t="s">
        <v>73</v>
      </c>
      <c r="E63" s="59" t="s">
        <v>74</v>
      </c>
      <c r="F63" s="205">
        <v>205.3</v>
      </c>
    </row>
    <row r="64" spans="1:6" ht="12.75">
      <c r="A64">
        <f t="shared" si="0"/>
        <v>30</v>
      </c>
      <c r="B64" s="194" t="s">
        <v>227</v>
      </c>
      <c r="C64" s="59">
        <v>3150</v>
      </c>
      <c r="D64" s="59" t="s">
        <v>98</v>
      </c>
      <c r="E64" s="59" t="s">
        <v>99</v>
      </c>
      <c r="F64" s="205">
        <v>100.8</v>
      </c>
    </row>
    <row r="65" spans="1:6" ht="12.75">
      <c r="A65">
        <f t="shared" si="0"/>
        <v>31</v>
      </c>
      <c r="B65" s="194" t="s">
        <v>227</v>
      </c>
      <c r="C65" s="59">
        <v>3155</v>
      </c>
      <c r="D65" s="59" t="s">
        <v>137</v>
      </c>
      <c r="E65" s="194" t="s">
        <v>439</v>
      </c>
      <c r="F65" s="205">
        <v>34</v>
      </c>
    </row>
    <row r="66" spans="1:6" ht="12.75">
      <c r="A66">
        <f t="shared" si="0"/>
        <v>32</v>
      </c>
      <c r="B66" s="194" t="s">
        <v>227</v>
      </c>
      <c r="C66" s="59">
        <v>3144</v>
      </c>
      <c r="D66" s="194" t="s">
        <v>456</v>
      </c>
      <c r="E66" s="59" t="s">
        <v>103</v>
      </c>
      <c r="F66" s="205">
        <v>7156.48</v>
      </c>
    </row>
    <row r="67" spans="1:6" ht="12.75">
      <c r="A67">
        <f t="shared" si="0"/>
        <v>33</v>
      </c>
      <c r="B67" s="154" t="s">
        <v>227</v>
      </c>
      <c r="C67" s="154">
        <v>3154</v>
      </c>
      <c r="D67" s="154" t="s">
        <v>458</v>
      </c>
      <c r="E67" s="192" t="s">
        <v>457</v>
      </c>
      <c r="F67" s="210">
        <v>335.4</v>
      </c>
    </row>
    <row r="68" spans="1:6" ht="12.75">
      <c r="A68">
        <f t="shared" si="0"/>
        <v>34</v>
      </c>
      <c r="B68" s="154" t="s">
        <v>227</v>
      </c>
      <c r="C68" s="154">
        <v>3153</v>
      </c>
      <c r="D68" s="154" t="s">
        <v>441</v>
      </c>
      <c r="E68" s="72" t="s">
        <v>442</v>
      </c>
      <c r="F68" s="210">
        <v>70</v>
      </c>
    </row>
    <row r="69" spans="1:6" ht="12.75">
      <c r="A69">
        <f t="shared" si="0"/>
        <v>35</v>
      </c>
      <c r="B69" s="194" t="s">
        <v>229</v>
      </c>
      <c r="C69" s="59">
        <v>3157</v>
      </c>
      <c r="D69" s="59" t="s">
        <v>91</v>
      </c>
      <c r="E69" s="88" t="s">
        <v>158</v>
      </c>
      <c r="F69" s="205">
        <v>5149.89</v>
      </c>
    </row>
    <row r="70" spans="1:6" ht="12.75">
      <c r="A70">
        <f t="shared" si="0"/>
        <v>36</v>
      </c>
      <c r="B70" s="194" t="s">
        <v>229</v>
      </c>
      <c r="C70" s="194" t="s">
        <v>436</v>
      </c>
      <c r="D70" s="59" t="s">
        <v>91</v>
      </c>
      <c r="E70" s="199" t="s">
        <v>432</v>
      </c>
      <c r="F70" s="205">
        <v>109942.04</v>
      </c>
    </row>
    <row r="71" spans="1:6" ht="12.75">
      <c r="A71">
        <f t="shared" si="0"/>
        <v>37</v>
      </c>
      <c r="B71" s="154" t="s">
        <v>229</v>
      </c>
      <c r="C71" s="59">
        <v>3165</v>
      </c>
      <c r="D71" s="59" t="s">
        <v>78</v>
      </c>
      <c r="E71" s="59" t="s">
        <v>146</v>
      </c>
      <c r="F71" s="205">
        <f>138+2928.38</f>
        <v>3066.38</v>
      </c>
    </row>
    <row r="72" spans="1:6" ht="12.75">
      <c r="A72">
        <f t="shared" si="0"/>
        <v>38</v>
      </c>
      <c r="B72" s="194" t="s">
        <v>229</v>
      </c>
      <c r="C72" s="59"/>
      <c r="D72" s="59" t="s">
        <v>107</v>
      </c>
      <c r="E72" s="59" t="s">
        <v>104</v>
      </c>
      <c r="F72" s="205">
        <v>964.47</v>
      </c>
    </row>
    <row r="73" spans="1:6" ht="12.75">
      <c r="A73">
        <f t="shared" si="0"/>
        <v>39</v>
      </c>
      <c r="B73" s="192" t="s">
        <v>229</v>
      </c>
      <c r="C73" s="59"/>
      <c r="D73" s="59" t="s">
        <v>78</v>
      </c>
      <c r="E73" s="59" t="s">
        <v>103</v>
      </c>
      <c r="F73" s="205">
        <v>237.16</v>
      </c>
    </row>
    <row r="74" spans="1:6" ht="12.75">
      <c r="A74">
        <f t="shared" si="0"/>
        <v>40</v>
      </c>
      <c r="B74" s="194" t="s">
        <v>229</v>
      </c>
      <c r="C74" s="59"/>
      <c r="D74" s="59" t="s">
        <v>148</v>
      </c>
      <c r="E74" s="59" t="s">
        <v>149</v>
      </c>
      <c r="F74" s="205">
        <v>1945</v>
      </c>
    </row>
    <row r="75" spans="1:6" ht="12.75">
      <c r="A75">
        <f t="shared" si="0"/>
        <v>41</v>
      </c>
      <c r="B75" s="194" t="s">
        <v>229</v>
      </c>
      <c r="C75" s="59"/>
      <c r="D75" s="59" t="s">
        <v>72</v>
      </c>
      <c r="E75" s="59" t="s">
        <v>150</v>
      </c>
      <c r="F75" s="205">
        <v>1850</v>
      </c>
    </row>
    <row r="76" spans="1:6" ht="12.75">
      <c r="A76">
        <f t="shared" si="0"/>
        <v>42</v>
      </c>
      <c r="B76" s="154" t="s">
        <v>229</v>
      </c>
      <c r="C76" s="154" t="s">
        <v>229</v>
      </c>
      <c r="D76" s="154" t="s">
        <v>443</v>
      </c>
      <c r="E76" s="72" t="s">
        <v>444</v>
      </c>
      <c r="F76" s="210">
        <v>120</v>
      </c>
    </row>
    <row r="77" spans="1:6" ht="12.75">
      <c r="A77">
        <f t="shared" si="0"/>
        <v>43</v>
      </c>
      <c r="B77" s="194" t="s">
        <v>230</v>
      </c>
      <c r="C77" s="59">
        <v>3303</v>
      </c>
      <c r="D77" s="194" t="s">
        <v>445</v>
      </c>
      <c r="E77" s="194" t="s">
        <v>446</v>
      </c>
      <c r="F77" s="205">
        <v>379.68</v>
      </c>
    </row>
    <row r="78" spans="1:6" ht="12.75">
      <c r="A78">
        <f t="shared" si="0"/>
        <v>44</v>
      </c>
      <c r="B78" s="194" t="s">
        <v>230</v>
      </c>
      <c r="C78" s="59">
        <v>3306</v>
      </c>
      <c r="D78" s="59" t="s">
        <v>77</v>
      </c>
      <c r="E78" s="194" t="s">
        <v>447</v>
      </c>
      <c r="F78" s="205">
        <v>17.7</v>
      </c>
    </row>
    <row r="79" spans="1:6" ht="12.75">
      <c r="A79">
        <f t="shared" si="0"/>
        <v>45</v>
      </c>
      <c r="B79" s="194" t="s">
        <v>230</v>
      </c>
      <c r="C79" s="59">
        <v>3305</v>
      </c>
      <c r="D79" s="59" t="s">
        <v>151</v>
      </c>
      <c r="E79" s="59" t="s">
        <v>140</v>
      </c>
      <c r="F79" s="205">
        <v>196.2</v>
      </c>
    </row>
    <row r="80" spans="1:6" ht="12.75">
      <c r="A80">
        <f t="shared" si="0"/>
        <v>46</v>
      </c>
      <c r="B80" s="194" t="s">
        <v>327</v>
      </c>
      <c r="C80" s="59">
        <v>3309</v>
      </c>
      <c r="D80" s="59" t="s">
        <v>135</v>
      </c>
      <c r="E80" s="59" t="s">
        <v>84</v>
      </c>
      <c r="F80" s="205">
        <v>1260</v>
      </c>
    </row>
    <row r="81" spans="1:6" ht="12.75">
      <c r="A81">
        <f t="shared" si="0"/>
        <v>47</v>
      </c>
      <c r="B81" s="194" t="s">
        <v>327</v>
      </c>
      <c r="C81" s="59">
        <v>3308</v>
      </c>
      <c r="D81" s="59" t="s">
        <v>137</v>
      </c>
      <c r="E81" s="59" t="s">
        <v>102</v>
      </c>
      <c r="F81" s="205">
        <v>1164</v>
      </c>
    </row>
    <row r="82" spans="1:6" ht="12.75">
      <c r="A82">
        <f t="shared" si="0"/>
        <v>48</v>
      </c>
      <c r="B82" s="194" t="s">
        <v>327</v>
      </c>
      <c r="C82" s="59">
        <v>3307</v>
      </c>
      <c r="D82" s="59" t="s">
        <v>98</v>
      </c>
      <c r="E82" s="59" t="s">
        <v>99</v>
      </c>
      <c r="F82" s="205">
        <v>412.8</v>
      </c>
    </row>
    <row r="83" spans="1:6" ht="12.75">
      <c r="A83">
        <f t="shared" si="0"/>
        <v>49</v>
      </c>
      <c r="B83" s="194" t="s">
        <v>327</v>
      </c>
      <c r="C83" s="59">
        <v>3312</v>
      </c>
      <c r="D83" s="59" t="s">
        <v>139</v>
      </c>
      <c r="E83" s="59" t="s">
        <v>140</v>
      </c>
      <c r="F83" s="205">
        <v>2356.56</v>
      </c>
    </row>
    <row r="84" spans="1:6" ht="12.75">
      <c r="A84">
        <f t="shared" si="0"/>
        <v>50</v>
      </c>
      <c r="B84" s="194" t="s">
        <v>327</v>
      </c>
      <c r="C84" s="59">
        <v>3315</v>
      </c>
      <c r="D84" s="59" t="s">
        <v>79</v>
      </c>
      <c r="E84" s="59" t="s">
        <v>143</v>
      </c>
      <c r="F84" s="205">
        <v>337.9</v>
      </c>
    </row>
    <row r="85" spans="1:6" ht="12.75">
      <c r="A85">
        <f t="shared" si="0"/>
        <v>51</v>
      </c>
      <c r="B85" s="194" t="s">
        <v>327</v>
      </c>
      <c r="C85" s="59">
        <v>3316</v>
      </c>
      <c r="D85" s="59" t="s">
        <v>79</v>
      </c>
      <c r="E85" s="59" t="s">
        <v>106</v>
      </c>
      <c r="F85" s="205">
        <v>17.96</v>
      </c>
    </row>
    <row r="86" spans="1:6" ht="12.75">
      <c r="A86">
        <f t="shared" si="0"/>
        <v>52</v>
      </c>
      <c r="B86" t="s">
        <v>327</v>
      </c>
      <c r="C86" s="154">
        <v>3310</v>
      </c>
      <c r="D86" s="154" t="s">
        <v>460</v>
      </c>
      <c r="E86" s="192" t="s">
        <v>461</v>
      </c>
      <c r="F86" s="210">
        <v>2068.8</v>
      </c>
    </row>
    <row r="87" spans="1:6" ht="12.75">
      <c r="A87">
        <f t="shared" si="0"/>
        <v>53</v>
      </c>
      <c r="B87" s="154" t="s">
        <v>327</v>
      </c>
      <c r="C87" s="154">
        <v>3311</v>
      </c>
      <c r="D87" s="59" t="s">
        <v>151</v>
      </c>
      <c r="E87" s="192" t="s">
        <v>448</v>
      </c>
      <c r="F87" s="210">
        <v>60</v>
      </c>
    </row>
    <row r="88" spans="1:6" ht="12.75">
      <c r="A88">
        <f t="shared" si="0"/>
        <v>54</v>
      </c>
      <c r="B88" s="154" t="s">
        <v>327</v>
      </c>
      <c r="C88" s="154">
        <v>3316</v>
      </c>
      <c r="D88" s="194" t="s">
        <v>459</v>
      </c>
      <c r="E88" s="192" t="s">
        <v>449</v>
      </c>
      <c r="F88" s="210">
        <v>496</v>
      </c>
    </row>
    <row r="89" spans="1:6" ht="12.75">
      <c r="A89">
        <f t="shared" si="0"/>
        <v>55</v>
      </c>
      <c r="B89" s="154" t="s">
        <v>327</v>
      </c>
      <c r="C89" s="154">
        <v>3337</v>
      </c>
      <c r="D89" s="194" t="s">
        <v>450</v>
      </c>
      <c r="E89" s="192" t="s">
        <v>451</v>
      </c>
      <c r="F89" s="210">
        <v>314.5</v>
      </c>
    </row>
    <row r="90" spans="1:6" ht="12.75">
      <c r="A90">
        <f t="shared" si="0"/>
        <v>56</v>
      </c>
      <c r="B90" s="203" t="s">
        <v>424</v>
      </c>
      <c r="C90" s="59">
        <v>3566</v>
      </c>
      <c r="D90" s="59" t="s">
        <v>91</v>
      </c>
      <c r="E90" s="197" t="s">
        <v>433</v>
      </c>
      <c r="F90" s="205">
        <v>71</v>
      </c>
    </row>
    <row r="91" spans="1:6" ht="12.75">
      <c r="A91">
        <f t="shared" si="0"/>
        <v>57</v>
      </c>
      <c r="B91" s="194" t="s">
        <v>424</v>
      </c>
      <c r="C91" s="59">
        <v>3573</v>
      </c>
      <c r="D91" s="59" t="s">
        <v>80</v>
      </c>
      <c r="E91" s="59" t="s">
        <v>81</v>
      </c>
      <c r="F91" s="205">
        <v>2142</v>
      </c>
    </row>
    <row r="92" spans="1:6" ht="12.75">
      <c r="A92">
        <f t="shared" si="0"/>
        <v>58</v>
      </c>
      <c r="B92" s="237" t="s">
        <v>424</v>
      </c>
      <c r="C92" s="237">
        <v>3572</v>
      </c>
      <c r="D92" s="68" t="s">
        <v>135</v>
      </c>
      <c r="E92" s="68" t="s">
        <v>84</v>
      </c>
      <c r="F92" s="212">
        <v>1260</v>
      </c>
    </row>
    <row r="93" spans="1:6" ht="12.75">
      <c r="A93" s="59"/>
      <c r="B93" s="232">
        <v>42461</v>
      </c>
      <c r="C93" s="59"/>
      <c r="D93" s="59"/>
      <c r="E93" s="59"/>
      <c r="F93" s="205">
        <f>SUM(F35:F92)</f>
        <v>491151.4699999999</v>
      </c>
    </row>
    <row r="94" spans="1:6" ht="12.75">
      <c r="A94" s="59"/>
      <c r="B94" s="236" t="s">
        <v>462</v>
      </c>
      <c r="C94" s="59"/>
      <c r="D94" s="59"/>
      <c r="E94" s="59"/>
      <c r="F94" s="205">
        <v>1486267.45</v>
      </c>
    </row>
    <row r="96" spans="1:6" ht="12.75">
      <c r="A96" s="75" t="s">
        <v>112</v>
      </c>
      <c r="B96" s="59"/>
      <c r="C96" s="59"/>
      <c r="D96" s="59"/>
      <c r="E96" s="59"/>
      <c r="F96" s="205"/>
    </row>
    <row r="97" spans="1:6" ht="12.75">
      <c r="A97" s="59"/>
      <c r="B97" s="59"/>
      <c r="C97" s="59"/>
      <c r="D97" s="59"/>
      <c r="E97" s="64"/>
      <c r="F97" s="205"/>
    </row>
    <row r="98" spans="1:6" ht="12.75">
      <c r="A98" s="59"/>
      <c r="B98" s="59"/>
      <c r="C98" s="65" t="s">
        <v>42</v>
      </c>
      <c r="D98" s="66" t="s">
        <v>239</v>
      </c>
      <c r="E98" s="66" t="s">
        <v>152</v>
      </c>
      <c r="F98" s="205"/>
    </row>
    <row r="99" spans="1:6" ht="12.75">
      <c r="A99" s="59"/>
      <c r="B99" s="59"/>
      <c r="C99" s="59"/>
      <c r="D99" s="59"/>
      <c r="E99" s="59"/>
      <c r="F99" s="205"/>
    </row>
    <row r="100" spans="1:6" ht="102">
      <c r="A100" s="57" t="s">
        <v>5</v>
      </c>
      <c r="B100" s="57" t="s">
        <v>6</v>
      </c>
      <c r="C100" s="58" t="s">
        <v>7</v>
      </c>
      <c r="D100" s="57" t="s">
        <v>8</v>
      </c>
      <c r="E100" s="57" t="s">
        <v>9</v>
      </c>
      <c r="F100" s="206" t="s">
        <v>10</v>
      </c>
    </row>
    <row r="101" spans="1:6" ht="12.75">
      <c r="A101" s="57"/>
      <c r="B101" s="57" t="s">
        <v>464</v>
      </c>
      <c r="C101" s="58"/>
      <c r="D101" s="57"/>
      <c r="E101" s="57"/>
      <c r="F101" s="206">
        <v>539887.95</v>
      </c>
    </row>
    <row r="102" spans="1:6" ht="12.75">
      <c r="A102" s="59">
        <v>1</v>
      </c>
      <c r="B102" s="194" t="s">
        <v>216</v>
      </c>
      <c r="C102" s="59">
        <v>2805</v>
      </c>
      <c r="D102" s="59" t="s">
        <v>153</v>
      </c>
      <c r="E102" s="60" t="s">
        <v>113</v>
      </c>
      <c r="F102" s="205">
        <v>1947.39</v>
      </c>
    </row>
    <row r="103" spans="1:6" ht="12.75">
      <c r="A103" s="59">
        <v>2</v>
      </c>
      <c r="B103" s="194" t="s">
        <v>216</v>
      </c>
      <c r="C103" s="59">
        <v>2806</v>
      </c>
      <c r="D103" s="59" t="s">
        <v>154</v>
      </c>
      <c r="E103" s="60" t="s">
        <v>113</v>
      </c>
      <c r="F103" s="205">
        <v>252.32</v>
      </c>
    </row>
    <row r="104" spans="1:6" ht="12.75">
      <c r="A104" s="59">
        <v>3</v>
      </c>
      <c r="B104" s="194" t="s">
        <v>216</v>
      </c>
      <c r="C104" s="59">
        <v>2807</v>
      </c>
      <c r="D104" s="59" t="s">
        <v>85</v>
      </c>
      <c r="E104" s="60" t="s">
        <v>113</v>
      </c>
      <c r="F104" s="205">
        <v>715.82</v>
      </c>
    </row>
    <row r="105" spans="1:6" ht="12.75">
      <c r="A105" s="59">
        <v>4</v>
      </c>
      <c r="B105" s="194" t="s">
        <v>216</v>
      </c>
      <c r="C105" s="59">
        <v>2808</v>
      </c>
      <c r="D105" s="59" t="s">
        <v>86</v>
      </c>
      <c r="E105" s="60" t="s">
        <v>113</v>
      </c>
      <c r="F105" s="205">
        <v>653.03</v>
      </c>
    </row>
    <row r="106" spans="1:6" ht="12.75">
      <c r="A106" s="59">
        <v>5</v>
      </c>
      <c r="B106" s="194" t="s">
        <v>216</v>
      </c>
      <c r="C106" s="59">
        <v>2809</v>
      </c>
      <c r="D106" s="59" t="s">
        <v>87</v>
      </c>
      <c r="E106" s="60" t="s">
        <v>113</v>
      </c>
      <c r="F106" s="205">
        <v>244.34</v>
      </c>
    </row>
    <row r="107" spans="1:6" ht="12.75">
      <c r="A107" s="59">
        <v>6</v>
      </c>
      <c r="B107" s="194" t="s">
        <v>216</v>
      </c>
      <c r="C107" s="59">
        <v>2810</v>
      </c>
      <c r="D107" s="59" t="s">
        <v>88</v>
      </c>
      <c r="E107" s="60" t="s">
        <v>113</v>
      </c>
      <c r="F107" s="205">
        <v>60.95</v>
      </c>
    </row>
    <row r="108" spans="1:6" ht="12.75">
      <c r="A108" s="59">
        <v>7</v>
      </c>
      <c r="B108" s="194" t="s">
        <v>216</v>
      </c>
      <c r="C108" s="59">
        <v>2811</v>
      </c>
      <c r="D108" s="59" t="s">
        <v>114</v>
      </c>
      <c r="E108" s="60" t="s">
        <v>113</v>
      </c>
      <c r="F108" s="205">
        <v>32.01</v>
      </c>
    </row>
    <row r="109" spans="1:6" ht="12.75">
      <c r="A109" s="59">
        <v>8</v>
      </c>
      <c r="B109" s="194" t="s">
        <v>216</v>
      </c>
      <c r="C109" s="59">
        <v>2812</v>
      </c>
      <c r="D109" s="59" t="s">
        <v>155</v>
      </c>
      <c r="E109" s="60" t="s">
        <v>113</v>
      </c>
      <c r="F109" s="205">
        <v>2.04</v>
      </c>
    </row>
    <row r="110" spans="1:6" ht="12.75">
      <c r="A110" s="59">
        <v>9</v>
      </c>
      <c r="B110" s="194" t="s">
        <v>216</v>
      </c>
      <c r="C110" s="59">
        <v>2813</v>
      </c>
      <c r="D110" s="59" t="s">
        <v>115</v>
      </c>
      <c r="E110" s="60" t="s">
        <v>113</v>
      </c>
      <c r="F110" s="205">
        <v>781.9</v>
      </c>
    </row>
    <row r="111" spans="1:6" ht="12.75">
      <c r="A111" s="59">
        <v>10</v>
      </c>
      <c r="B111" s="194" t="s">
        <v>216</v>
      </c>
      <c r="C111" s="59">
        <v>2814</v>
      </c>
      <c r="D111" s="59" t="s">
        <v>110</v>
      </c>
      <c r="E111" s="60" t="s">
        <v>113</v>
      </c>
      <c r="F111" s="205">
        <v>6.01</v>
      </c>
    </row>
    <row r="112" spans="1:6" ht="12.75">
      <c r="A112" s="59">
        <v>11</v>
      </c>
      <c r="B112" s="194" t="s">
        <v>216</v>
      </c>
      <c r="C112" s="59">
        <v>2815</v>
      </c>
      <c r="D112" s="59" t="s">
        <v>89</v>
      </c>
      <c r="E112" s="60" t="s">
        <v>113</v>
      </c>
      <c r="F112" s="205">
        <v>20.77</v>
      </c>
    </row>
    <row r="113" spans="1:6" ht="12.75">
      <c r="A113" s="59">
        <v>12</v>
      </c>
      <c r="B113" s="194" t="s">
        <v>216</v>
      </c>
      <c r="C113" s="59">
        <v>2816</v>
      </c>
      <c r="D113" s="59" t="s">
        <v>90</v>
      </c>
      <c r="E113" s="60" t="s">
        <v>113</v>
      </c>
      <c r="F113" s="205">
        <v>7.82</v>
      </c>
    </row>
    <row r="114" spans="1:6" ht="12.75">
      <c r="A114" s="59">
        <v>13</v>
      </c>
      <c r="B114" s="194" t="s">
        <v>222</v>
      </c>
      <c r="C114" s="194" t="s">
        <v>452</v>
      </c>
      <c r="D114" s="59" t="s">
        <v>91</v>
      </c>
      <c r="E114" s="60" t="s">
        <v>93</v>
      </c>
      <c r="F114" s="205">
        <v>48132.56</v>
      </c>
    </row>
    <row r="115" spans="1:6" ht="12.75">
      <c r="A115" s="59">
        <v>14</v>
      </c>
      <c r="B115" s="194" t="s">
        <v>224</v>
      </c>
      <c r="C115" s="59">
        <v>2925</v>
      </c>
      <c r="D115" s="59" t="s">
        <v>91</v>
      </c>
      <c r="E115" s="59" t="s">
        <v>92</v>
      </c>
      <c r="F115" s="205">
        <v>15948.7</v>
      </c>
    </row>
    <row r="116" spans="1:6" ht="12.75">
      <c r="A116" s="59">
        <v>15</v>
      </c>
      <c r="B116" s="194" t="s">
        <v>224</v>
      </c>
      <c r="C116" s="194" t="s">
        <v>453</v>
      </c>
      <c r="D116" s="59" t="s">
        <v>91</v>
      </c>
      <c r="E116" s="60" t="s">
        <v>156</v>
      </c>
      <c r="F116" s="205">
        <v>46357.39</v>
      </c>
    </row>
    <row r="117" spans="1:6" ht="12.75">
      <c r="A117" s="59">
        <v>16</v>
      </c>
      <c r="B117" s="194" t="s">
        <v>225</v>
      </c>
      <c r="C117" s="59">
        <v>2945</v>
      </c>
      <c r="D117" s="59" t="s">
        <v>91</v>
      </c>
      <c r="E117" s="59" t="s">
        <v>157</v>
      </c>
      <c r="F117" s="205">
        <v>35.32</v>
      </c>
    </row>
    <row r="118" spans="1:6" ht="12.75">
      <c r="A118" s="59">
        <v>17</v>
      </c>
      <c r="B118" s="194" t="s">
        <v>225</v>
      </c>
      <c r="C118" s="59">
        <v>2937</v>
      </c>
      <c r="D118" s="59" t="s">
        <v>91</v>
      </c>
      <c r="E118" s="88" t="s">
        <v>158</v>
      </c>
      <c r="F118" s="205">
        <v>1108.53</v>
      </c>
    </row>
    <row r="119" spans="1:6" ht="12.75">
      <c r="A119" s="59">
        <v>18</v>
      </c>
      <c r="B119" s="202" t="s">
        <v>227</v>
      </c>
      <c r="C119" s="59">
        <v>3141</v>
      </c>
      <c r="D119" s="59" t="s">
        <v>91</v>
      </c>
      <c r="E119" s="59" t="s">
        <v>159</v>
      </c>
      <c r="F119" s="205">
        <v>17.59</v>
      </c>
    </row>
    <row r="120" spans="1:6" ht="12.75">
      <c r="A120" s="59">
        <v>19</v>
      </c>
      <c r="B120" s="194" t="s">
        <v>229</v>
      </c>
      <c r="C120" s="194" t="s">
        <v>454</v>
      </c>
      <c r="D120" s="59" t="s">
        <v>91</v>
      </c>
      <c r="E120" s="60" t="s">
        <v>160</v>
      </c>
      <c r="F120" s="205">
        <v>46357.39</v>
      </c>
    </row>
    <row r="121" spans="1:6" ht="12.75">
      <c r="A121" s="59">
        <v>20</v>
      </c>
      <c r="B121" s="194" t="s">
        <v>424</v>
      </c>
      <c r="C121" s="194" t="s">
        <v>455</v>
      </c>
      <c r="D121" s="59" t="s">
        <v>91</v>
      </c>
      <c r="E121" s="197" t="s">
        <v>161</v>
      </c>
      <c r="F121" s="205">
        <v>15705.11</v>
      </c>
    </row>
    <row r="122" spans="1:6" ht="12.75">
      <c r="A122" s="59"/>
      <c r="B122" s="232">
        <v>42461</v>
      </c>
      <c r="C122" s="59"/>
      <c r="D122" s="59"/>
      <c r="E122" s="59"/>
      <c r="F122" s="205">
        <f>SUM(F102:F121)</f>
        <v>178386.99</v>
      </c>
    </row>
    <row r="123" spans="1:6" ht="12.75">
      <c r="A123" s="59"/>
      <c r="B123" s="194" t="s">
        <v>206</v>
      </c>
      <c r="C123" s="59"/>
      <c r="D123" s="59"/>
      <c r="E123" s="59"/>
      <c r="F123" s="205">
        <f>F122+F101</f>
        <v>718274.94</v>
      </c>
    </row>
    <row r="124" spans="1:6" ht="12.75">
      <c r="A124" s="56"/>
      <c r="B124" s="56"/>
      <c r="C124" s="56"/>
      <c r="D124" s="56"/>
      <c r="E124" s="56"/>
      <c r="F124" s="211"/>
    </row>
    <row r="125" spans="1:6" ht="12.75">
      <c r="A125" s="56"/>
      <c r="B125" s="56"/>
      <c r="C125" s="56"/>
      <c r="D125" s="56"/>
      <c r="E125" s="56"/>
      <c r="F125" s="211"/>
    </row>
    <row r="126" spans="1:6" ht="12.75">
      <c r="A126" s="56"/>
      <c r="B126" s="56"/>
      <c r="C126" s="56"/>
      <c r="D126" s="56"/>
      <c r="E126" s="56"/>
      <c r="F126" s="211"/>
    </row>
    <row r="127" spans="1:6" ht="12.75">
      <c r="A127" s="56"/>
      <c r="B127" s="56"/>
      <c r="C127" s="56"/>
      <c r="D127" s="56"/>
      <c r="E127" s="56"/>
      <c r="F127" s="211"/>
    </row>
    <row r="128" spans="1:6" ht="12.75">
      <c r="A128" s="56"/>
      <c r="B128" s="56"/>
      <c r="C128" s="56"/>
      <c r="D128" s="56"/>
      <c r="E128" s="56"/>
      <c r="F128" s="211"/>
    </row>
    <row r="129" spans="1:6" ht="12.75">
      <c r="A129" s="56"/>
      <c r="B129" s="56"/>
      <c r="C129" s="56"/>
      <c r="D129" s="56"/>
      <c r="E129" s="56"/>
      <c r="F129" s="211"/>
    </row>
    <row r="130" spans="1:6" ht="12.75">
      <c r="A130" s="56"/>
      <c r="B130" s="56"/>
      <c r="C130" s="56"/>
      <c r="D130" s="56"/>
      <c r="E130" s="56"/>
      <c r="F130" s="211"/>
    </row>
    <row r="131" spans="1:6" ht="12.75">
      <c r="A131" s="59"/>
      <c r="B131" s="75" t="s">
        <v>116</v>
      </c>
      <c r="C131" s="59"/>
      <c r="D131" s="59"/>
      <c r="E131" s="59"/>
      <c r="F131" s="205"/>
    </row>
    <row r="132" spans="1:6" ht="12.75">
      <c r="A132" s="59"/>
      <c r="B132" s="75"/>
      <c r="C132" s="59"/>
      <c r="D132" s="59"/>
      <c r="E132" s="59"/>
      <c r="F132" s="205"/>
    </row>
    <row r="133" spans="1:6" ht="12.75">
      <c r="A133" s="59"/>
      <c r="B133" s="75"/>
      <c r="C133" s="65" t="s">
        <v>42</v>
      </c>
      <c r="D133" s="66" t="s">
        <v>240</v>
      </c>
      <c r="E133" s="66" t="s">
        <v>117</v>
      </c>
      <c r="F133" s="205"/>
    </row>
    <row r="134" spans="1:6" ht="12.75">
      <c r="A134" s="59"/>
      <c r="B134" s="59"/>
      <c r="C134" s="59"/>
      <c r="D134" s="59"/>
      <c r="E134" s="59"/>
      <c r="F134" s="205"/>
    </row>
    <row r="135" spans="1:6" ht="102">
      <c r="A135" s="57" t="s">
        <v>5</v>
      </c>
      <c r="B135" s="57" t="s">
        <v>6</v>
      </c>
      <c r="C135" s="58" t="s">
        <v>7</v>
      </c>
      <c r="D135" s="57" t="s">
        <v>8</v>
      </c>
      <c r="E135" s="57" t="s">
        <v>9</v>
      </c>
      <c r="F135" s="206" t="s">
        <v>10</v>
      </c>
    </row>
    <row r="136" spans="1:6" ht="12.75">
      <c r="A136" s="57" t="s">
        <v>206</v>
      </c>
      <c r="B136" s="57" t="s">
        <v>465</v>
      </c>
      <c r="C136" s="58"/>
      <c r="D136" s="57"/>
      <c r="E136" s="57"/>
      <c r="F136" s="206">
        <v>5474</v>
      </c>
    </row>
    <row r="137" spans="1:6" ht="12.75">
      <c r="A137" s="57"/>
      <c r="B137" s="195" t="s">
        <v>467</v>
      </c>
      <c r="C137" s="196">
        <v>3577</v>
      </c>
      <c r="D137" s="195" t="s">
        <v>95</v>
      </c>
      <c r="E137" s="195" t="s">
        <v>108</v>
      </c>
      <c r="F137" s="207">
        <v>300</v>
      </c>
    </row>
    <row r="138" spans="1:6" ht="12.75">
      <c r="A138" s="69">
        <v>1</v>
      </c>
      <c r="B138" s="194" t="s">
        <v>244</v>
      </c>
      <c r="C138" s="76">
        <v>3628</v>
      </c>
      <c r="D138" s="77" t="s">
        <v>109</v>
      </c>
      <c r="E138" s="60" t="s">
        <v>113</v>
      </c>
      <c r="F138" s="208">
        <v>26.7</v>
      </c>
    </row>
    <row r="139" spans="1:6" ht="12.75">
      <c r="A139" s="78">
        <v>2</v>
      </c>
      <c r="B139" s="194" t="s">
        <v>244</v>
      </c>
      <c r="C139" s="79">
        <v>3629</v>
      </c>
      <c r="D139" s="80" t="s">
        <v>118</v>
      </c>
      <c r="E139" s="60" t="s">
        <v>113</v>
      </c>
      <c r="F139" s="207">
        <v>4.31</v>
      </c>
    </row>
    <row r="140" spans="1:6" ht="12.75">
      <c r="A140" s="69">
        <v>3</v>
      </c>
      <c r="B140" s="194" t="s">
        <v>244</v>
      </c>
      <c r="C140" s="76">
        <v>3630</v>
      </c>
      <c r="D140" s="77" t="s">
        <v>85</v>
      </c>
      <c r="E140" s="60" t="s">
        <v>113</v>
      </c>
      <c r="F140" s="208">
        <v>47.72</v>
      </c>
    </row>
    <row r="141" spans="1:6" ht="12.75">
      <c r="A141" s="81">
        <v>4</v>
      </c>
      <c r="B141" s="194" t="s">
        <v>244</v>
      </c>
      <c r="C141" s="82">
        <v>3631</v>
      </c>
      <c r="D141" s="83" t="s">
        <v>86</v>
      </c>
      <c r="E141" s="60" t="s">
        <v>113</v>
      </c>
      <c r="F141" s="207">
        <v>9.23</v>
      </c>
    </row>
    <row r="142" spans="1:6" ht="12.75">
      <c r="A142" s="84">
        <v>5</v>
      </c>
      <c r="B142" s="194" t="s">
        <v>244</v>
      </c>
      <c r="C142" s="85">
        <v>3632</v>
      </c>
      <c r="D142" s="86" t="s">
        <v>87</v>
      </c>
      <c r="E142" s="60" t="s">
        <v>113</v>
      </c>
      <c r="F142" s="208">
        <v>3.33</v>
      </c>
    </row>
    <row r="143" spans="1:6" ht="12.75">
      <c r="A143" s="81">
        <v>6</v>
      </c>
      <c r="B143" s="194" t="s">
        <v>244</v>
      </c>
      <c r="C143" s="82">
        <v>3633</v>
      </c>
      <c r="D143" s="83" t="s">
        <v>119</v>
      </c>
      <c r="E143" s="60" t="s">
        <v>113</v>
      </c>
      <c r="F143" s="207">
        <v>0.66</v>
      </c>
    </row>
    <row r="144" spans="1:6" ht="12.75">
      <c r="A144" s="84">
        <v>7</v>
      </c>
      <c r="B144" s="194" t="s">
        <v>244</v>
      </c>
      <c r="C144" s="85">
        <v>3634</v>
      </c>
      <c r="D144" s="86" t="s">
        <v>114</v>
      </c>
      <c r="E144" s="60" t="s">
        <v>113</v>
      </c>
      <c r="F144" s="208">
        <v>0.91</v>
      </c>
    </row>
    <row r="145" spans="1:6" ht="12.75">
      <c r="A145" s="69">
        <v>8</v>
      </c>
      <c r="B145" s="194" t="s">
        <v>244</v>
      </c>
      <c r="C145" s="82">
        <v>3635</v>
      </c>
      <c r="D145" s="83" t="s">
        <v>120</v>
      </c>
      <c r="E145" s="60" t="s">
        <v>113</v>
      </c>
      <c r="F145" s="207">
        <v>25.85</v>
      </c>
    </row>
    <row r="146" spans="1:6" ht="12.75">
      <c r="A146" s="69">
        <v>9</v>
      </c>
      <c r="B146" s="194" t="s">
        <v>244</v>
      </c>
      <c r="C146" s="85">
        <v>3636</v>
      </c>
      <c r="D146" s="86" t="s">
        <v>110</v>
      </c>
      <c r="E146" s="60" t="s">
        <v>113</v>
      </c>
      <c r="F146" s="208">
        <v>1.42</v>
      </c>
    </row>
    <row r="147" spans="1:6" ht="12.75">
      <c r="A147" s="69">
        <v>10</v>
      </c>
      <c r="B147" s="192" t="s">
        <v>248</v>
      </c>
      <c r="C147" s="82">
        <v>3749</v>
      </c>
      <c r="D147" s="83" t="s">
        <v>77</v>
      </c>
      <c r="E147" s="87" t="s">
        <v>121</v>
      </c>
      <c r="F147" s="207">
        <v>198.6</v>
      </c>
    </row>
    <row r="148" spans="1:6" ht="12.75">
      <c r="A148" s="69">
        <v>11</v>
      </c>
      <c r="B148" s="192" t="s">
        <v>248</v>
      </c>
      <c r="C148" s="85">
        <v>3773</v>
      </c>
      <c r="D148" s="86" t="s">
        <v>77</v>
      </c>
      <c r="E148" s="87" t="s">
        <v>92</v>
      </c>
      <c r="F148" s="208">
        <v>223.6</v>
      </c>
    </row>
    <row r="149" spans="1:6" ht="12.75">
      <c r="A149" s="69">
        <v>12</v>
      </c>
      <c r="B149" s="192" t="s">
        <v>494</v>
      </c>
      <c r="C149" s="85">
        <v>3830</v>
      </c>
      <c r="D149" s="86" t="s">
        <v>77</v>
      </c>
      <c r="E149" s="87" t="s">
        <v>123</v>
      </c>
      <c r="F149" s="208">
        <v>198.6</v>
      </c>
    </row>
    <row r="150" spans="1:6" ht="12.75">
      <c r="A150" s="69">
        <v>13</v>
      </c>
      <c r="B150" s="192" t="s">
        <v>252</v>
      </c>
      <c r="C150" s="82">
        <v>3853</v>
      </c>
      <c r="D150" s="83" t="s">
        <v>77</v>
      </c>
      <c r="E150" s="87" t="s">
        <v>122</v>
      </c>
      <c r="F150" s="207">
        <v>45.71</v>
      </c>
    </row>
    <row r="151" spans="1:6" ht="12.75">
      <c r="A151" s="69">
        <v>14</v>
      </c>
      <c r="B151" s="192" t="s">
        <v>252</v>
      </c>
      <c r="C151" s="82">
        <v>3836</v>
      </c>
      <c r="D151" s="83" t="s">
        <v>77</v>
      </c>
      <c r="E151" s="87" t="s">
        <v>124</v>
      </c>
      <c r="F151" s="207">
        <v>198.6</v>
      </c>
    </row>
    <row r="152" spans="1:6" ht="12.75">
      <c r="A152" s="69">
        <v>15</v>
      </c>
      <c r="B152" s="192" t="s">
        <v>252</v>
      </c>
      <c r="C152" s="82">
        <v>4075</v>
      </c>
      <c r="D152" s="83" t="s">
        <v>423</v>
      </c>
      <c r="E152" s="193" t="s">
        <v>140</v>
      </c>
      <c r="F152" s="207">
        <v>116.4</v>
      </c>
    </row>
    <row r="153" spans="1:6" ht="12.75">
      <c r="A153" s="222">
        <v>16</v>
      </c>
      <c r="B153" s="192" t="s">
        <v>339</v>
      </c>
      <c r="C153" s="85">
        <v>7501</v>
      </c>
      <c r="D153" s="86" t="s">
        <v>77</v>
      </c>
      <c r="E153" s="87" t="s">
        <v>125</v>
      </c>
      <c r="F153" s="208">
        <v>66.22</v>
      </c>
    </row>
    <row r="154" spans="1:6" ht="12.75">
      <c r="A154" s="64"/>
      <c r="B154" s="89" t="s">
        <v>513</v>
      </c>
      <c r="C154" s="64"/>
      <c r="D154" s="64"/>
      <c r="E154" s="64"/>
      <c r="F154" s="209">
        <f>SUM(F137:F153)</f>
        <v>1467.8600000000001</v>
      </c>
    </row>
    <row r="155" spans="1:6" ht="12.75">
      <c r="A155" s="59"/>
      <c r="B155" s="194" t="s">
        <v>425</v>
      </c>
      <c r="C155" s="59"/>
      <c r="D155" s="59"/>
      <c r="E155" s="59"/>
      <c r="F155" s="205">
        <f>F136+F154</f>
        <v>6941.860000000001</v>
      </c>
    </row>
    <row r="156" spans="1:6" ht="12.75">
      <c r="A156" s="59"/>
      <c r="B156" s="59"/>
      <c r="C156" s="59"/>
      <c r="D156" s="59"/>
      <c r="E156" s="59"/>
      <c r="F156" s="205"/>
    </row>
    <row r="159" spans="1:6" ht="12.75">
      <c r="A159" s="75" t="s">
        <v>111</v>
      </c>
      <c r="B159" s="59"/>
      <c r="C159" s="59"/>
      <c r="D159" s="59"/>
      <c r="E159" s="59"/>
      <c r="F159" s="205"/>
    </row>
    <row r="160" spans="1:6" ht="12.75">
      <c r="A160" s="59"/>
      <c r="B160" s="59"/>
      <c r="C160" s="59"/>
      <c r="D160" s="59"/>
      <c r="E160" s="64"/>
      <c r="F160" s="205"/>
    </row>
    <row r="161" spans="1:6" ht="12.75">
      <c r="A161" s="59"/>
      <c r="B161" s="59"/>
      <c r="C161" s="65" t="s">
        <v>42</v>
      </c>
      <c r="D161" s="66" t="s">
        <v>240</v>
      </c>
      <c r="E161" s="66" t="s">
        <v>152</v>
      </c>
      <c r="F161" s="205"/>
    </row>
    <row r="162" spans="1:6" ht="12.75">
      <c r="A162" s="59"/>
      <c r="B162" s="59"/>
      <c r="C162" s="59"/>
      <c r="D162" s="59"/>
      <c r="E162" s="59"/>
      <c r="F162" s="205"/>
    </row>
    <row r="163" spans="1:6" ht="102">
      <c r="A163" s="57" t="s">
        <v>5</v>
      </c>
      <c r="B163" s="57" t="s">
        <v>6</v>
      </c>
      <c r="C163" s="58" t="s">
        <v>7</v>
      </c>
      <c r="D163" s="57" t="s">
        <v>8</v>
      </c>
      <c r="E163" s="57" t="s">
        <v>9</v>
      </c>
      <c r="F163" s="206" t="s">
        <v>10</v>
      </c>
    </row>
    <row r="164" spans="1:6" ht="12.75">
      <c r="A164" s="57" t="s">
        <v>206</v>
      </c>
      <c r="B164" s="57" t="s">
        <v>465</v>
      </c>
      <c r="C164" s="58"/>
      <c r="D164" s="57"/>
      <c r="E164" s="57"/>
      <c r="F164" s="206">
        <v>1987115.72</v>
      </c>
    </row>
    <row r="165" spans="1:6" ht="12.75">
      <c r="A165" s="59">
        <v>1</v>
      </c>
      <c r="B165" s="194" t="s">
        <v>252</v>
      </c>
      <c r="C165" s="59">
        <v>4056</v>
      </c>
      <c r="D165" s="59" t="s">
        <v>82</v>
      </c>
      <c r="E165" s="219" t="s">
        <v>83</v>
      </c>
      <c r="F165" s="205">
        <v>6223.28</v>
      </c>
    </row>
    <row r="166" spans="1:6" ht="12.75">
      <c r="A166" s="59">
        <v>2</v>
      </c>
      <c r="B166" s="154" t="s">
        <v>467</v>
      </c>
      <c r="C166" s="154">
        <v>3576</v>
      </c>
      <c r="D166" s="72" t="s">
        <v>95</v>
      </c>
      <c r="E166" s="88" t="s">
        <v>108</v>
      </c>
      <c r="F166" s="210">
        <v>700</v>
      </c>
    </row>
    <row r="167" spans="1:8" ht="12.75">
      <c r="A167" s="59">
        <v>3</v>
      </c>
      <c r="B167" s="194" t="s">
        <v>467</v>
      </c>
      <c r="C167" s="59">
        <v>3575</v>
      </c>
      <c r="D167" s="59" t="s">
        <v>91</v>
      </c>
      <c r="E167" s="220" t="s">
        <v>505</v>
      </c>
      <c r="F167" s="205">
        <v>2317.22</v>
      </c>
      <c r="H167" s="211"/>
    </row>
    <row r="168" spans="1:8" ht="12.75">
      <c r="A168" s="59">
        <v>4</v>
      </c>
      <c r="B168" s="194" t="s">
        <v>244</v>
      </c>
      <c r="C168" s="59">
        <v>3605</v>
      </c>
      <c r="D168" s="59" t="s">
        <v>153</v>
      </c>
      <c r="E168" s="219" t="s">
        <v>113</v>
      </c>
      <c r="F168" s="205">
        <v>14415.45</v>
      </c>
      <c r="H168" s="211"/>
    </row>
    <row r="169" spans="1:6" ht="12.75">
      <c r="A169" s="59">
        <v>5</v>
      </c>
      <c r="B169" s="194" t="s">
        <v>244</v>
      </c>
      <c r="C169" s="59">
        <v>3606</v>
      </c>
      <c r="D169" s="59" t="s">
        <v>154</v>
      </c>
      <c r="E169" s="219" t="s">
        <v>113</v>
      </c>
      <c r="F169" s="205">
        <v>3163.57</v>
      </c>
    </row>
    <row r="170" spans="1:6" ht="12.75">
      <c r="A170" s="59">
        <v>6</v>
      </c>
      <c r="B170" s="194" t="s">
        <v>244</v>
      </c>
      <c r="C170" s="59">
        <v>3607</v>
      </c>
      <c r="D170" s="59" t="s">
        <v>85</v>
      </c>
      <c r="E170" s="219" t="s">
        <v>113</v>
      </c>
      <c r="F170" s="205">
        <v>9084.9</v>
      </c>
    </row>
    <row r="171" spans="1:6" ht="12.75">
      <c r="A171" s="59">
        <v>7</v>
      </c>
      <c r="B171" s="194" t="s">
        <v>244</v>
      </c>
      <c r="C171" s="59">
        <v>3608</v>
      </c>
      <c r="D171" s="59" t="s">
        <v>86</v>
      </c>
      <c r="E171" s="219" t="s">
        <v>113</v>
      </c>
      <c r="F171" s="205">
        <v>6691.55</v>
      </c>
    </row>
    <row r="172" spans="1:6" ht="12.75">
      <c r="A172" s="59">
        <v>8</v>
      </c>
      <c r="B172" s="194" t="s">
        <v>244</v>
      </c>
      <c r="C172" s="59">
        <v>3609</v>
      </c>
      <c r="D172" s="59" t="s">
        <v>87</v>
      </c>
      <c r="E172" s="219" t="s">
        <v>113</v>
      </c>
      <c r="F172" s="205">
        <v>2639.28</v>
      </c>
    </row>
    <row r="173" spans="1:6" ht="12.75">
      <c r="A173" s="59">
        <v>9</v>
      </c>
      <c r="B173" s="194" t="s">
        <v>244</v>
      </c>
      <c r="C173" s="59">
        <v>3610</v>
      </c>
      <c r="D173" s="59" t="s">
        <v>88</v>
      </c>
      <c r="E173" s="219" t="s">
        <v>113</v>
      </c>
      <c r="F173" s="205">
        <v>707.36</v>
      </c>
    </row>
    <row r="174" spans="1:8" ht="12.75">
      <c r="A174" s="59">
        <v>10</v>
      </c>
      <c r="B174" s="194" t="s">
        <v>244</v>
      </c>
      <c r="C174" s="59">
        <v>3611</v>
      </c>
      <c r="D174" s="59" t="s">
        <v>114</v>
      </c>
      <c r="E174" s="219" t="s">
        <v>113</v>
      </c>
      <c r="F174" s="205">
        <v>43.82</v>
      </c>
      <c r="H174" s="211"/>
    </row>
    <row r="175" spans="1:8" ht="12.75">
      <c r="A175" s="59">
        <v>11</v>
      </c>
      <c r="B175" s="194" t="s">
        <v>244</v>
      </c>
      <c r="C175" s="59">
        <v>3612</v>
      </c>
      <c r="D175" s="59" t="s">
        <v>155</v>
      </c>
      <c r="E175" s="219" t="s">
        <v>113</v>
      </c>
      <c r="F175" s="205">
        <v>57.61</v>
      </c>
      <c r="H175" s="211"/>
    </row>
    <row r="176" spans="1:8" ht="12.75">
      <c r="A176" s="59">
        <v>12</v>
      </c>
      <c r="B176" s="194" t="s">
        <v>244</v>
      </c>
      <c r="C176" s="59">
        <v>3614</v>
      </c>
      <c r="D176" s="59" t="s">
        <v>115</v>
      </c>
      <c r="E176" s="219" t="s">
        <v>113</v>
      </c>
      <c r="F176" s="205">
        <v>6136.74</v>
      </c>
      <c r="H176" s="211"/>
    </row>
    <row r="177" spans="1:8" ht="12.75">
      <c r="A177" s="59">
        <f>A176+1</f>
        <v>13</v>
      </c>
      <c r="B177" s="194" t="s">
        <v>244</v>
      </c>
      <c r="C177" s="59">
        <v>3615</v>
      </c>
      <c r="D177" s="59" t="s">
        <v>110</v>
      </c>
      <c r="E177" s="219" t="s">
        <v>113</v>
      </c>
      <c r="F177" s="205">
        <v>195.35</v>
      </c>
      <c r="H177" s="211"/>
    </row>
    <row r="178" spans="1:8" ht="12.75">
      <c r="A178" s="59">
        <f aca="true" t="shared" si="1" ref="A178:A222">A177+1</f>
        <v>14</v>
      </c>
      <c r="B178" s="194" t="s">
        <v>244</v>
      </c>
      <c r="C178" s="59">
        <v>3616</v>
      </c>
      <c r="D178" s="59" t="s">
        <v>89</v>
      </c>
      <c r="E178" s="219" t="s">
        <v>113</v>
      </c>
      <c r="F178" s="205">
        <v>341.3</v>
      </c>
      <c r="H178" s="211"/>
    </row>
    <row r="179" spans="1:6" ht="12.75">
      <c r="A179" s="59">
        <f t="shared" si="1"/>
        <v>15</v>
      </c>
      <c r="B179" s="194" t="s">
        <v>244</v>
      </c>
      <c r="C179" s="59">
        <v>3617</v>
      </c>
      <c r="D179" s="59" t="s">
        <v>90</v>
      </c>
      <c r="E179" s="219" t="s">
        <v>113</v>
      </c>
      <c r="F179" s="205">
        <v>58.53</v>
      </c>
    </row>
    <row r="180" spans="1:6" ht="12.75">
      <c r="A180" s="59">
        <f t="shared" si="1"/>
        <v>16</v>
      </c>
      <c r="B180" s="194" t="s">
        <v>391</v>
      </c>
      <c r="C180" s="59">
        <v>3669</v>
      </c>
      <c r="D180" s="59" t="s">
        <v>77</v>
      </c>
      <c r="E180" s="219" t="s">
        <v>147</v>
      </c>
      <c r="F180" s="205">
        <v>17</v>
      </c>
    </row>
    <row r="181" spans="1:6" ht="12.75">
      <c r="A181" s="59">
        <f t="shared" si="1"/>
        <v>17</v>
      </c>
      <c r="B181" s="194" t="s">
        <v>391</v>
      </c>
      <c r="C181" s="59">
        <v>3672</v>
      </c>
      <c r="D181" s="194" t="s">
        <v>470</v>
      </c>
      <c r="E181" s="220" t="s">
        <v>469</v>
      </c>
      <c r="F181" s="205">
        <v>450</v>
      </c>
    </row>
    <row r="182" spans="1:6" ht="12.75">
      <c r="A182" s="59">
        <f t="shared" si="1"/>
        <v>18</v>
      </c>
      <c r="B182" s="194" t="s">
        <v>391</v>
      </c>
      <c r="C182" s="59">
        <v>3671</v>
      </c>
      <c r="D182" s="194" t="s">
        <v>468</v>
      </c>
      <c r="E182" s="220" t="s">
        <v>469</v>
      </c>
      <c r="F182" s="205">
        <v>500</v>
      </c>
    </row>
    <row r="183" spans="1:6" ht="12.75">
      <c r="A183" s="59">
        <f t="shared" si="1"/>
        <v>19</v>
      </c>
      <c r="B183" s="194" t="s">
        <v>391</v>
      </c>
      <c r="C183" s="59">
        <v>3670</v>
      </c>
      <c r="D183" s="59" t="s">
        <v>77</v>
      </c>
      <c r="E183" s="219" t="s">
        <v>147</v>
      </c>
      <c r="F183" s="205">
        <v>550</v>
      </c>
    </row>
    <row r="184" spans="1:6" ht="12.75">
      <c r="A184" s="59">
        <f t="shared" si="1"/>
        <v>20</v>
      </c>
      <c r="B184" s="194" t="s">
        <v>391</v>
      </c>
      <c r="C184" s="59">
        <v>3668</v>
      </c>
      <c r="D184" s="59" t="s">
        <v>77</v>
      </c>
      <c r="E184" s="219" t="s">
        <v>147</v>
      </c>
      <c r="F184" s="205">
        <v>650</v>
      </c>
    </row>
    <row r="185" spans="1:8" ht="12.75">
      <c r="A185" s="59">
        <f t="shared" si="1"/>
        <v>21</v>
      </c>
      <c r="B185" s="194" t="s">
        <v>248</v>
      </c>
      <c r="C185" s="194" t="s">
        <v>493</v>
      </c>
      <c r="D185" s="59" t="s">
        <v>91</v>
      </c>
      <c r="E185" s="220" t="s">
        <v>429</v>
      </c>
      <c r="F185" s="205">
        <v>102800.77</v>
      </c>
      <c r="H185" s="211"/>
    </row>
    <row r="186" spans="1:6" ht="12.75">
      <c r="A186" s="59">
        <f t="shared" si="1"/>
        <v>22</v>
      </c>
      <c r="B186" s="194" t="s">
        <v>248</v>
      </c>
      <c r="C186" s="59">
        <v>3771</v>
      </c>
      <c r="D186" s="59" t="s">
        <v>91</v>
      </c>
      <c r="E186" s="219" t="s">
        <v>92</v>
      </c>
      <c r="F186" s="205">
        <v>67937.85</v>
      </c>
    </row>
    <row r="187" spans="1:6" ht="12.75">
      <c r="A187" s="59">
        <f t="shared" si="1"/>
        <v>23</v>
      </c>
      <c r="B187" s="194" t="s">
        <v>494</v>
      </c>
      <c r="C187" s="194" t="s">
        <v>495</v>
      </c>
      <c r="D187" s="59" t="s">
        <v>91</v>
      </c>
      <c r="E187" s="220" t="s">
        <v>430</v>
      </c>
      <c r="F187" s="205">
        <v>102800.77</v>
      </c>
    </row>
    <row r="188" spans="1:6" ht="12.75">
      <c r="A188" s="59">
        <f t="shared" si="1"/>
        <v>24</v>
      </c>
      <c r="B188" s="194" t="s">
        <v>252</v>
      </c>
      <c r="C188" s="59">
        <v>3859</v>
      </c>
      <c r="D188" s="59" t="s">
        <v>91</v>
      </c>
      <c r="E188" s="219" t="s">
        <v>157</v>
      </c>
      <c r="F188" s="205">
        <v>15</v>
      </c>
    </row>
    <row r="189" spans="1:6" ht="12.75">
      <c r="A189" s="59">
        <f t="shared" si="1"/>
        <v>25</v>
      </c>
      <c r="B189" s="194" t="s">
        <v>252</v>
      </c>
      <c r="C189" s="194">
        <v>3888</v>
      </c>
      <c r="D189" s="59" t="s">
        <v>91</v>
      </c>
      <c r="E189" s="220" t="s">
        <v>431</v>
      </c>
      <c r="F189" s="205">
        <v>314.2</v>
      </c>
    </row>
    <row r="190" spans="1:6" ht="12.75">
      <c r="A190" s="59">
        <f t="shared" si="1"/>
        <v>26</v>
      </c>
      <c r="B190" s="194" t="s">
        <v>252</v>
      </c>
      <c r="C190" s="59">
        <v>4054</v>
      </c>
      <c r="D190" s="59" t="s">
        <v>101</v>
      </c>
      <c r="E190" s="219" t="s">
        <v>126</v>
      </c>
      <c r="F190" s="205">
        <f>42+1239</f>
        <v>1281</v>
      </c>
    </row>
    <row r="191" spans="1:6" ht="12.75">
      <c r="A191" s="59">
        <f t="shared" si="1"/>
        <v>27</v>
      </c>
      <c r="B191" s="194" t="s">
        <v>252</v>
      </c>
      <c r="C191" s="59">
        <v>4067</v>
      </c>
      <c r="D191" s="59" t="s">
        <v>127</v>
      </c>
      <c r="E191" s="219" t="s">
        <v>128</v>
      </c>
      <c r="F191" s="205">
        <v>120</v>
      </c>
    </row>
    <row r="192" spans="1:6" ht="12.75">
      <c r="A192" s="59">
        <f t="shared" si="1"/>
        <v>28</v>
      </c>
      <c r="B192" s="194" t="s">
        <v>252</v>
      </c>
      <c r="C192" s="59">
        <v>4061</v>
      </c>
      <c r="D192" s="59" t="s">
        <v>132</v>
      </c>
      <c r="E192" s="219" t="s">
        <v>76</v>
      </c>
      <c r="F192" s="205">
        <v>260.68</v>
      </c>
    </row>
    <row r="193" spans="1:6" ht="12.75">
      <c r="A193" s="59">
        <f t="shared" si="1"/>
        <v>29</v>
      </c>
      <c r="B193" s="194" t="s">
        <v>252</v>
      </c>
      <c r="C193" s="59">
        <v>4068</v>
      </c>
      <c r="D193" s="59" t="s">
        <v>134</v>
      </c>
      <c r="E193" s="219" t="s">
        <v>133</v>
      </c>
      <c r="F193" s="205">
        <v>182.63</v>
      </c>
    </row>
    <row r="194" spans="1:6" ht="12.75">
      <c r="A194" s="59">
        <f t="shared" si="1"/>
        <v>30</v>
      </c>
      <c r="B194" s="194" t="s">
        <v>252</v>
      </c>
      <c r="C194" s="194" t="s">
        <v>471</v>
      </c>
      <c r="D194" s="59" t="s">
        <v>73</v>
      </c>
      <c r="E194" s="219" t="s">
        <v>74</v>
      </c>
      <c r="F194" s="205">
        <f>43.88+205.32</f>
        <v>249.2</v>
      </c>
    </row>
    <row r="195" spans="1:6" ht="12.75">
      <c r="A195" s="59">
        <f t="shared" si="1"/>
        <v>31</v>
      </c>
      <c r="B195" s="194" t="s">
        <v>252</v>
      </c>
      <c r="C195" s="59">
        <v>4057</v>
      </c>
      <c r="D195" s="59" t="s">
        <v>137</v>
      </c>
      <c r="E195" s="220" t="s">
        <v>472</v>
      </c>
      <c r="F195" s="205">
        <v>363</v>
      </c>
    </row>
    <row r="196" spans="1:6" ht="12.75">
      <c r="A196" s="59">
        <f t="shared" si="1"/>
        <v>32</v>
      </c>
      <c r="B196" s="194" t="s">
        <v>252</v>
      </c>
      <c r="C196" s="59">
        <v>3848</v>
      </c>
      <c r="D196" s="59" t="s">
        <v>91</v>
      </c>
      <c r="E196" s="88" t="s">
        <v>158</v>
      </c>
      <c r="F196" s="205">
        <v>4202.02</v>
      </c>
    </row>
    <row r="197" spans="1:6" ht="12.75">
      <c r="A197" s="59">
        <f t="shared" si="1"/>
        <v>33</v>
      </c>
      <c r="B197" s="154" t="s">
        <v>252</v>
      </c>
      <c r="C197" s="59">
        <v>4074</v>
      </c>
      <c r="D197" s="59" t="s">
        <v>78</v>
      </c>
      <c r="E197" s="219" t="s">
        <v>146</v>
      </c>
      <c r="F197" s="205">
        <f>2971.92-55.72-2</f>
        <v>2914.2000000000003</v>
      </c>
    </row>
    <row r="198" spans="1:6" ht="12.75">
      <c r="A198" s="59">
        <f t="shared" si="1"/>
        <v>34</v>
      </c>
      <c r="B198" s="194" t="s">
        <v>252</v>
      </c>
      <c r="C198" s="59">
        <v>4073</v>
      </c>
      <c r="D198" s="59" t="s">
        <v>107</v>
      </c>
      <c r="E198" s="219" t="s">
        <v>104</v>
      </c>
      <c r="F198" s="205">
        <v>1760.63</v>
      </c>
    </row>
    <row r="199" spans="1:8" ht="12.75">
      <c r="A199" s="59">
        <f t="shared" si="1"/>
        <v>35</v>
      </c>
      <c r="B199" s="194" t="s">
        <v>252</v>
      </c>
      <c r="C199" s="59">
        <v>4055</v>
      </c>
      <c r="D199" s="59" t="s">
        <v>77</v>
      </c>
      <c r="E199" s="220" t="s">
        <v>447</v>
      </c>
      <c r="F199" s="205">
        <v>48.9</v>
      </c>
      <c r="H199" s="211"/>
    </row>
    <row r="200" spans="1:6" ht="12.75">
      <c r="A200" s="59">
        <f t="shared" si="1"/>
        <v>36</v>
      </c>
      <c r="B200" s="194" t="s">
        <v>252</v>
      </c>
      <c r="C200" s="59">
        <v>4077</v>
      </c>
      <c r="D200" s="59" t="s">
        <v>151</v>
      </c>
      <c r="E200" s="219" t="s">
        <v>140</v>
      </c>
      <c r="F200" s="205">
        <v>116.4</v>
      </c>
    </row>
    <row r="201" spans="1:6" ht="12.75">
      <c r="A201" s="59">
        <f t="shared" si="1"/>
        <v>37</v>
      </c>
      <c r="B201" s="194" t="s">
        <v>252</v>
      </c>
      <c r="C201" s="59">
        <v>4072</v>
      </c>
      <c r="D201" s="59" t="s">
        <v>137</v>
      </c>
      <c r="E201" s="219" t="s">
        <v>102</v>
      </c>
      <c r="F201" s="205">
        <v>19.44</v>
      </c>
    </row>
    <row r="202" spans="1:6" ht="12.75">
      <c r="A202" s="59">
        <f t="shared" si="1"/>
        <v>38</v>
      </c>
      <c r="B202" s="154" t="s">
        <v>252</v>
      </c>
      <c r="C202" s="154">
        <v>4059</v>
      </c>
      <c r="D202" s="59" t="s">
        <v>151</v>
      </c>
      <c r="E202" s="198" t="s">
        <v>473</v>
      </c>
      <c r="F202" s="210">
        <v>243.6</v>
      </c>
    </row>
    <row r="203" spans="1:6" ht="12.75">
      <c r="A203" s="59">
        <f t="shared" si="1"/>
        <v>39</v>
      </c>
      <c r="B203" s="154" t="s">
        <v>252</v>
      </c>
      <c r="C203" s="154">
        <v>4058</v>
      </c>
      <c r="D203" s="59" t="s">
        <v>151</v>
      </c>
      <c r="E203" s="198" t="s">
        <v>102</v>
      </c>
      <c r="F203" s="210">
        <v>1164</v>
      </c>
    </row>
    <row r="204" spans="1:6" ht="12.75">
      <c r="A204" s="59">
        <f t="shared" si="1"/>
        <v>40</v>
      </c>
      <c r="B204" s="194" t="s">
        <v>252</v>
      </c>
      <c r="C204" s="59">
        <v>4066</v>
      </c>
      <c r="D204" s="59" t="s">
        <v>105</v>
      </c>
      <c r="E204" s="219" t="s">
        <v>129</v>
      </c>
      <c r="F204" s="205">
        <v>110.4</v>
      </c>
    </row>
    <row r="205" spans="1:6" ht="12.75">
      <c r="A205" s="59">
        <f t="shared" si="1"/>
        <v>41</v>
      </c>
      <c r="B205" s="194" t="s">
        <v>252</v>
      </c>
      <c r="C205" s="59">
        <v>4069</v>
      </c>
      <c r="D205" s="59" t="s">
        <v>75</v>
      </c>
      <c r="E205" s="219" t="s">
        <v>130</v>
      </c>
      <c r="F205" s="205">
        <v>237.68</v>
      </c>
    </row>
    <row r="206" spans="1:6" ht="12.75">
      <c r="A206" s="59">
        <f t="shared" si="1"/>
        <v>42</v>
      </c>
      <c r="B206" s="194" t="s">
        <v>252</v>
      </c>
      <c r="C206" s="59">
        <v>4062</v>
      </c>
      <c r="D206" s="59" t="s">
        <v>127</v>
      </c>
      <c r="E206" s="219" t="s">
        <v>136</v>
      </c>
      <c r="F206" s="205">
        <v>60</v>
      </c>
    </row>
    <row r="207" spans="1:6" ht="12.75">
      <c r="A207" s="59">
        <f t="shared" si="1"/>
        <v>43</v>
      </c>
      <c r="B207" s="194" t="s">
        <v>252</v>
      </c>
      <c r="C207" s="59">
        <v>4070</v>
      </c>
      <c r="D207" s="59" t="s">
        <v>142</v>
      </c>
      <c r="E207" s="220" t="s">
        <v>133</v>
      </c>
      <c r="F207" s="205">
        <v>13.9</v>
      </c>
    </row>
    <row r="208" spans="1:8" ht="12.75">
      <c r="A208" s="59">
        <f t="shared" si="1"/>
        <v>44</v>
      </c>
      <c r="B208" s="194" t="s">
        <v>252</v>
      </c>
      <c r="C208" s="59">
        <v>4063</v>
      </c>
      <c r="D208" s="59" t="s">
        <v>127</v>
      </c>
      <c r="E208" s="219" t="s">
        <v>136</v>
      </c>
      <c r="F208" s="205">
        <v>60</v>
      </c>
      <c r="H208" s="211"/>
    </row>
    <row r="209" spans="1:6" ht="12.75">
      <c r="A209" s="59">
        <f t="shared" si="1"/>
        <v>45</v>
      </c>
      <c r="B209" s="194" t="s">
        <v>252</v>
      </c>
      <c r="C209" s="59">
        <v>4064</v>
      </c>
      <c r="D209" s="59" t="s">
        <v>98</v>
      </c>
      <c r="E209" s="219" t="s">
        <v>99</v>
      </c>
      <c r="F209" s="205">
        <v>458.4</v>
      </c>
    </row>
    <row r="210" spans="1:6" ht="12.75">
      <c r="A210" s="59">
        <f t="shared" si="1"/>
        <v>46</v>
      </c>
      <c r="B210" s="194" t="s">
        <v>496</v>
      </c>
      <c r="C210" s="194" t="s">
        <v>497</v>
      </c>
      <c r="D210" s="59" t="s">
        <v>91</v>
      </c>
      <c r="E210" s="220" t="s">
        <v>432</v>
      </c>
      <c r="F210" s="205">
        <v>102800.77</v>
      </c>
    </row>
    <row r="211" spans="1:6" ht="12.75">
      <c r="A211" s="59">
        <f t="shared" si="1"/>
        <v>47</v>
      </c>
      <c r="B211" s="194" t="s">
        <v>253</v>
      </c>
      <c r="C211" s="59">
        <v>4088</v>
      </c>
      <c r="D211" s="59" t="s">
        <v>148</v>
      </c>
      <c r="E211" s="219" t="s">
        <v>149</v>
      </c>
      <c r="F211" s="205">
        <v>2191</v>
      </c>
    </row>
    <row r="212" spans="1:8" ht="12.75">
      <c r="A212" s="59">
        <f t="shared" si="1"/>
        <v>48</v>
      </c>
      <c r="B212" s="194" t="s">
        <v>253</v>
      </c>
      <c r="C212" s="59">
        <v>4087</v>
      </c>
      <c r="D212" s="194" t="s">
        <v>474</v>
      </c>
      <c r="E212" s="220" t="s">
        <v>475</v>
      </c>
      <c r="F212" s="205">
        <v>1604</v>
      </c>
      <c r="H212" s="211"/>
    </row>
    <row r="213" spans="1:8" ht="12.75">
      <c r="A213" s="59">
        <f t="shared" si="1"/>
        <v>49</v>
      </c>
      <c r="B213" s="194" t="s">
        <v>394</v>
      </c>
      <c r="C213" s="59">
        <v>4358</v>
      </c>
      <c r="D213" s="59" t="s">
        <v>72</v>
      </c>
      <c r="E213" s="219" t="s">
        <v>150</v>
      </c>
      <c r="F213" s="205">
        <v>1850</v>
      </c>
      <c r="H213" s="211"/>
    </row>
    <row r="214" spans="1:8" ht="12.75">
      <c r="A214" s="59">
        <f t="shared" si="1"/>
        <v>50</v>
      </c>
      <c r="B214" s="194" t="s">
        <v>394</v>
      </c>
      <c r="C214" s="59">
        <v>4357</v>
      </c>
      <c r="D214" s="59" t="s">
        <v>79</v>
      </c>
      <c r="E214" s="219" t="s">
        <v>143</v>
      </c>
      <c r="F214" s="205">
        <v>369.17</v>
      </c>
      <c r="H214" s="211"/>
    </row>
    <row r="215" spans="1:8" ht="12.75">
      <c r="A215" s="59">
        <f t="shared" si="1"/>
        <v>51</v>
      </c>
      <c r="B215" s="194" t="s">
        <v>394</v>
      </c>
      <c r="C215" s="59">
        <v>4356</v>
      </c>
      <c r="D215" s="59" t="s">
        <v>79</v>
      </c>
      <c r="E215" s="219" t="s">
        <v>106</v>
      </c>
      <c r="F215" s="205">
        <v>18.08</v>
      </c>
      <c r="H215" s="211"/>
    </row>
    <row r="216" spans="1:8" ht="12.75">
      <c r="A216" s="59">
        <f t="shared" si="1"/>
        <v>52</v>
      </c>
      <c r="B216" s="201" t="s">
        <v>260</v>
      </c>
      <c r="C216" s="59">
        <v>4488</v>
      </c>
      <c r="D216" s="59" t="s">
        <v>144</v>
      </c>
      <c r="E216" s="219" t="s">
        <v>145</v>
      </c>
      <c r="F216" s="205">
        <v>183.96</v>
      </c>
      <c r="H216" s="211"/>
    </row>
    <row r="217" spans="1:8" ht="12.75">
      <c r="A217" s="59">
        <f t="shared" si="1"/>
        <v>53</v>
      </c>
      <c r="B217" s="201" t="s">
        <v>476</v>
      </c>
      <c r="C217" s="59">
        <v>4489</v>
      </c>
      <c r="D217" s="59" t="s">
        <v>138</v>
      </c>
      <c r="E217" s="219" t="s">
        <v>97</v>
      </c>
      <c r="F217" s="205">
        <v>2155.91</v>
      </c>
      <c r="H217" s="211"/>
    </row>
    <row r="218" spans="1:8" ht="12.75">
      <c r="A218" s="59">
        <f t="shared" si="1"/>
        <v>54</v>
      </c>
      <c r="B218" s="194" t="s">
        <v>395</v>
      </c>
      <c r="C218" s="59">
        <v>4498</v>
      </c>
      <c r="D218" s="59" t="s">
        <v>80</v>
      </c>
      <c r="E218" s="219" t="s">
        <v>81</v>
      </c>
      <c r="F218" s="205">
        <v>2142</v>
      </c>
      <c r="H218" s="211"/>
    </row>
    <row r="219" spans="1:8" ht="12.75">
      <c r="A219" s="59">
        <f t="shared" si="1"/>
        <v>55</v>
      </c>
      <c r="B219" s="194" t="s">
        <v>339</v>
      </c>
      <c r="C219" s="194" t="s">
        <v>498</v>
      </c>
      <c r="D219" s="59" t="s">
        <v>91</v>
      </c>
      <c r="E219" s="221" t="s">
        <v>433</v>
      </c>
      <c r="F219" s="205">
        <v>31557.74</v>
      </c>
      <c r="H219" s="211"/>
    </row>
    <row r="220" spans="1:8" ht="12.75">
      <c r="A220" s="59">
        <f t="shared" si="1"/>
        <v>56</v>
      </c>
      <c r="B220" s="194" t="s">
        <v>339</v>
      </c>
      <c r="C220" s="59">
        <v>4509</v>
      </c>
      <c r="D220" s="59" t="s">
        <v>75</v>
      </c>
      <c r="E220" s="219" t="s">
        <v>133</v>
      </c>
      <c r="F220" s="205">
        <v>13.9</v>
      </c>
      <c r="H220" s="211"/>
    </row>
    <row r="221" spans="1:8" ht="12.75">
      <c r="A221" s="59">
        <f t="shared" si="1"/>
        <v>57</v>
      </c>
      <c r="B221" s="203" t="s">
        <v>339</v>
      </c>
      <c r="C221" s="59">
        <v>4510</v>
      </c>
      <c r="D221" s="59" t="s">
        <v>141</v>
      </c>
      <c r="E221" s="219" t="s">
        <v>130</v>
      </c>
      <c r="F221" s="205">
        <v>84.38</v>
      </c>
      <c r="H221" s="211"/>
    </row>
    <row r="222" spans="1:8" ht="12.75">
      <c r="A222" s="59">
        <f t="shared" si="1"/>
        <v>58</v>
      </c>
      <c r="B222" s="194" t="s">
        <v>339</v>
      </c>
      <c r="C222" s="59">
        <v>4508</v>
      </c>
      <c r="D222" s="59" t="s">
        <v>142</v>
      </c>
      <c r="E222" s="220" t="s">
        <v>74</v>
      </c>
      <c r="F222" s="205">
        <v>43.88</v>
      </c>
      <c r="H222" s="211"/>
    </row>
    <row r="223" spans="1:6" ht="12.75">
      <c r="A223" s="154"/>
      <c r="B223" s="192" t="s">
        <v>477</v>
      </c>
      <c r="C223" s="154"/>
      <c r="D223" s="154"/>
      <c r="E223" s="154"/>
      <c r="F223" s="210">
        <f>SUM(F165:F222)</f>
        <v>487692.4200000002</v>
      </c>
    </row>
    <row r="224" spans="1:6" ht="12.75">
      <c r="A224" s="154"/>
      <c r="B224" s="192" t="s">
        <v>478</v>
      </c>
      <c r="C224" s="154"/>
      <c r="D224" s="154"/>
      <c r="E224" s="154"/>
      <c r="F224" s="210">
        <f>F223+F164</f>
        <v>2474808.14</v>
      </c>
    </row>
    <row r="225" spans="1:6" ht="12.75">
      <c r="A225" s="75" t="s">
        <v>112</v>
      </c>
      <c r="B225" s="59"/>
      <c r="C225" s="59"/>
      <c r="D225" s="59"/>
      <c r="E225" s="59"/>
      <c r="F225" s="205"/>
    </row>
    <row r="226" spans="1:6" ht="12.75">
      <c r="A226" s="59"/>
      <c r="B226" s="59"/>
      <c r="C226" s="59"/>
      <c r="D226" s="59"/>
      <c r="E226" s="64"/>
      <c r="F226" s="205"/>
    </row>
    <row r="227" spans="1:6" ht="12.75">
      <c r="A227" s="59"/>
      <c r="B227" s="59"/>
      <c r="C227" s="65" t="s">
        <v>42</v>
      </c>
      <c r="D227" s="66" t="s">
        <v>240</v>
      </c>
      <c r="E227" s="66" t="s">
        <v>152</v>
      </c>
      <c r="F227" s="205"/>
    </row>
    <row r="228" spans="1:6" ht="12.75">
      <c r="A228" s="59"/>
      <c r="B228" s="59"/>
      <c r="C228" s="59"/>
      <c r="D228" s="59"/>
      <c r="E228" s="59"/>
      <c r="F228" s="205"/>
    </row>
    <row r="229" spans="1:6" ht="102">
      <c r="A229" s="57" t="s">
        <v>5</v>
      </c>
      <c r="B229" s="57" t="s">
        <v>6</v>
      </c>
      <c r="C229" s="58" t="s">
        <v>7</v>
      </c>
      <c r="D229" s="57" t="s">
        <v>8</v>
      </c>
      <c r="E229" s="57" t="s">
        <v>9</v>
      </c>
      <c r="F229" s="206" t="s">
        <v>10</v>
      </c>
    </row>
    <row r="230" spans="1:6" ht="12.75">
      <c r="A230" s="57"/>
      <c r="B230" s="57" t="s">
        <v>519</v>
      </c>
      <c r="C230" s="58"/>
      <c r="D230" s="57"/>
      <c r="E230" s="57"/>
      <c r="F230" s="206">
        <v>718274.94</v>
      </c>
    </row>
    <row r="231" spans="1:6" ht="12.75">
      <c r="A231" s="59">
        <v>1</v>
      </c>
      <c r="B231" s="194" t="s">
        <v>244</v>
      </c>
      <c r="C231" s="59">
        <v>3654</v>
      </c>
      <c r="D231" s="59" t="s">
        <v>153</v>
      </c>
      <c r="E231" s="60" t="s">
        <v>113</v>
      </c>
      <c r="F231" s="205">
        <v>1911.62</v>
      </c>
    </row>
    <row r="232" spans="1:6" ht="12.75">
      <c r="A232" s="59">
        <v>2</v>
      </c>
      <c r="B232" s="194" t="s">
        <v>244</v>
      </c>
      <c r="C232" s="59">
        <v>3655</v>
      </c>
      <c r="D232" s="59" t="s">
        <v>154</v>
      </c>
      <c r="E232" s="60" t="s">
        <v>113</v>
      </c>
      <c r="F232" s="205">
        <v>250.63</v>
      </c>
    </row>
    <row r="233" spans="1:6" ht="12.75">
      <c r="A233" s="59">
        <v>3</v>
      </c>
      <c r="B233" s="194" t="s">
        <v>244</v>
      </c>
      <c r="C233" s="59">
        <v>3656</v>
      </c>
      <c r="D233" s="59" t="s">
        <v>85</v>
      </c>
      <c r="E233" s="60" t="s">
        <v>113</v>
      </c>
      <c r="F233" s="205">
        <v>728.68</v>
      </c>
    </row>
    <row r="234" spans="1:6" ht="12.75">
      <c r="A234" s="59">
        <v>4</v>
      </c>
      <c r="B234" s="194" t="s">
        <v>244</v>
      </c>
      <c r="C234" s="59">
        <v>3657</v>
      </c>
      <c r="D234" s="59" t="s">
        <v>86</v>
      </c>
      <c r="E234" s="60" t="s">
        <v>113</v>
      </c>
      <c r="F234" s="205">
        <v>674.53</v>
      </c>
    </row>
    <row r="235" spans="1:6" ht="12.75">
      <c r="A235" s="59">
        <v>5</v>
      </c>
      <c r="B235" s="194" t="s">
        <v>244</v>
      </c>
      <c r="C235" s="59">
        <v>3658</v>
      </c>
      <c r="D235" s="59" t="s">
        <v>87</v>
      </c>
      <c r="E235" s="60" t="s">
        <v>113</v>
      </c>
      <c r="F235" s="205">
        <v>244.72</v>
      </c>
    </row>
    <row r="236" spans="1:6" ht="12.75">
      <c r="A236" s="59">
        <v>6</v>
      </c>
      <c r="B236" s="194" t="s">
        <v>244</v>
      </c>
      <c r="C236" s="59">
        <v>3659</v>
      </c>
      <c r="D236" s="59" t="s">
        <v>88</v>
      </c>
      <c r="E236" s="60" t="s">
        <v>113</v>
      </c>
      <c r="F236" s="205">
        <v>60.06</v>
      </c>
    </row>
    <row r="237" spans="1:6" ht="12.75">
      <c r="A237" s="59">
        <v>7</v>
      </c>
      <c r="B237" s="194" t="s">
        <v>244</v>
      </c>
      <c r="C237" s="59">
        <v>3660</v>
      </c>
      <c r="D237" s="59" t="s">
        <v>114</v>
      </c>
      <c r="E237" s="60" t="s">
        <v>113</v>
      </c>
      <c r="F237" s="205">
        <v>31.54</v>
      </c>
    </row>
    <row r="238" spans="1:6" ht="12.75">
      <c r="A238" s="59">
        <v>8</v>
      </c>
      <c r="B238" s="194" t="s">
        <v>244</v>
      </c>
      <c r="C238" s="59">
        <v>3661</v>
      </c>
      <c r="D238" s="59" t="s">
        <v>155</v>
      </c>
      <c r="E238" s="60" t="s">
        <v>113</v>
      </c>
      <c r="F238" s="205">
        <v>2.04</v>
      </c>
    </row>
    <row r="239" spans="1:6" ht="12.75">
      <c r="A239" s="59">
        <v>9</v>
      </c>
      <c r="B239" s="194" t="s">
        <v>244</v>
      </c>
      <c r="C239" s="59">
        <v>3662</v>
      </c>
      <c r="D239" s="59" t="s">
        <v>115</v>
      </c>
      <c r="E239" s="60" t="s">
        <v>113</v>
      </c>
      <c r="F239" s="205">
        <v>779.44</v>
      </c>
    </row>
    <row r="240" spans="1:6" ht="12.75">
      <c r="A240" s="59">
        <v>10</v>
      </c>
      <c r="B240" s="194" t="s">
        <v>244</v>
      </c>
      <c r="C240" s="59">
        <v>3663</v>
      </c>
      <c r="D240" s="59" t="s">
        <v>110</v>
      </c>
      <c r="E240" s="60" t="s">
        <v>113</v>
      </c>
      <c r="F240" s="205">
        <v>6.01</v>
      </c>
    </row>
    <row r="241" spans="1:6" ht="12.75">
      <c r="A241" s="59">
        <v>11</v>
      </c>
      <c r="B241" s="194" t="s">
        <v>244</v>
      </c>
      <c r="C241" s="59">
        <v>3664</v>
      </c>
      <c r="D241" s="59" t="s">
        <v>89</v>
      </c>
      <c r="E241" s="60" t="s">
        <v>113</v>
      </c>
      <c r="F241" s="205">
        <v>21.87</v>
      </c>
    </row>
    <row r="242" spans="1:6" ht="12.75">
      <c r="A242" s="59">
        <v>12</v>
      </c>
      <c r="B242" s="194" t="s">
        <v>244</v>
      </c>
      <c r="C242" s="59">
        <v>3665</v>
      </c>
      <c r="D242" s="59" t="s">
        <v>90</v>
      </c>
      <c r="E242" s="60" t="s">
        <v>113</v>
      </c>
      <c r="F242" s="205">
        <v>7.82</v>
      </c>
    </row>
    <row r="243" spans="1:6" ht="12.75">
      <c r="A243" s="59">
        <v>13</v>
      </c>
      <c r="B243" s="194" t="s">
        <v>248</v>
      </c>
      <c r="C243" s="194" t="s">
        <v>515</v>
      </c>
      <c r="D243" s="59" t="s">
        <v>91</v>
      </c>
      <c r="E243" s="60" t="s">
        <v>93</v>
      </c>
      <c r="F243" s="205">
        <v>47808.11</v>
      </c>
    </row>
    <row r="244" spans="1:6" ht="12.75">
      <c r="A244" s="59">
        <v>14</v>
      </c>
      <c r="B244" s="194" t="s">
        <v>248</v>
      </c>
      <c r="C244" s="59">
        <v>3772</v>
      </c>
      <c r="D244" s="59" t="s">
        <v>91</v>
      </c>
      <c r="E244" s="59" t="s">
        <v>92</v>
      </c>
      <c r="F244" s="205">
        <v>15970.2</v>
      </c>
    </row>
    <row r="245" spans="1:6" ht="12.75">
      <c r="A245" s="59">
        <v>15</v>
      </c>
      <c r="B245" s="194" t="s">
        <v>494</v>
      </c>
      <c r="C245" s="194" t="s">
        <v>516</v>
      </c>
      <c r="D245" s="59" t="s">
        <v>91</v>
      </c>
      <c r="E245" s="60" t="s">
        <v>156</v>
      </c>
      <c r="F245" s="205">
        <v>46068.16</v>
      </c>
    </row>
    <row r="246" spans="1:6" ht="12.75">
      <c r="A246" s="59">
        <v>16</v>
      </c>
      <c r="B246" s="194" t="s">
        <v>252</v>
      </c>
      <c r="C246" s="59">
        <v>3857</v>
      </c>
      <c r="D246" s="59" t="s">
        <v>91</v>
      </c>
      <c r="E246" s="59" t="s">
        <v>157</v>
      </c>
      <c r="F246" s="205">
        <v>47.69</v>
      </c>
    </row>
    <row r="247" spans="1:6" ht="12.75">
      <c r="A247" s="59">
        <v>17</v>
      </c>
      <c r="B247" s="194" t="s">
        <v>252</v>
      </c>
      <c r="C247" s="59">
        <v>3850</v>
      </c>
      <c r="D247" s="59" t="s">
        <v>91</v>
      </c>
      <c r="E247" s="88" t="s">
        <v>158</v>
      </c>
      <c r="F247" s="205">
        <v>1338.93</v>
      </c>
    </row>
    <row r="248" spans="1:6" ht="12.75">
      <c r="A248" s="59">
        <v>18</v>
      </c>
      <c r="B248" s="202" t="s">
        <v>252</v>
      </c>
      <c r="C248" s="59">
        <v>3861</v>
      </c>
      <c r="D248" s="59" t="s">
        <v>91</v>
      </c>
      <c r="E248" s="59" t="s">
        <v>159</v>
      </c>
      <c r="F248" s="205">
        <f>29.77+1.84</f>
        <v>31.61</v>
      </c>
    </row>
    <row r="249" spans="1:6" ht="12.75">
      <c r="A249" s="59">
        <v>19</v>
      </c>
      <c r="B249" s="194" t="s">
        <v>252</v>
      </c>
      <c r="C249" s="194" t="s">
        <v>517</v>
      </c>
      <c r="D249" s="59" t="s">
        <v>91</v>
      </c>
      <c r="E249" s="60" t="s">
        <v>160</v>
      </c>
      <c r="F249" s="205">
        <v>46068.16</v>
      </c>
    </row>
    <row r="250" spans="1:6" ht="12.75">
      <c r="A250" s="59">
        <v>20</v>
      </c>
      <c r="B250" s="194" t="s">
        <v>339</v>
      </c>
      <c r="C250" s="194" t="s">
        <v>518</v>
      </c>
      <c r="D250" s="59" t="s">
        <v>91</v>
      </c>
      <c r="E250" s="197" t="s">
        <v>161</v>
      </c>
      <c r="F250" s="205">
        <v>15596.88</v>
      </c>
    </row>
    <row r="251" spans="1:6" ht="12.75">
      <c r="A251" s="59"/>
      <c r="B251" s="232">
        <v>42491</v>
      </c>
      <c r="C251" s="59"/>
      <c r="D251" s="59"/>
      <c r="E251" s="59"/>
      <c r="F251" s="205">
        <f>SUM(F231:F250)</f>
        <v>177648.7</v>
      </c>
    </row>
    <row r="252" spans="1:6" ht="12.75">
      <c r="A252" s="59"/>
      <c r="B252" s="194" t="s">
        <v>425</v>
      </c>
      <c r="C252" s="59"/>
      <c r="D252" s="59"/>
      <c r="E252" s="59"/>
      <c r="F252" s="205">
        <f>F230+F251</f>
        <v>895923.6399999999</v>
      </c>
    </row>
    <row r="253" spans="1:6" ht="12.75">
      <c r="A253" s="56"/>
      <c r="B253" s="56"/>
      <c r="C253" s="56"/>
      <c r="D253" s="56"/>
      <c r="E253" s="56"/>
      <c r="F253" s="211"/>
    </row>
    <row r="254" spans="1:6" ht="12.75">
      <c r="A254" s="56"/>
      <c r="B254" s="56"/>
      <c r="C254" s="56"/>
      <c r="D254" s="56"/>
      <c r="E254" s="56"/>
      <c r="F254" s="211"/>
    </row>
    <row r="255" spans="1:6" ht="12.75">
      <c r="A255" s="56"/>
      <c r="B255" s="56"/>
      <c r="C255" s="56"/>
      <c r="D255" s="56"/>
      <c r="E255" s="56"/>
      <c r="F255" s="211"/>
    </row>
    <row r="256" spans="1:6" ht="12.75">
      <c r="A256" s="56"/>
      <c r="B256" s="56"/>
      <c r="C256" s="56"/>
      <c r="D256" s="56"/>
      <c r="E256" s="56"/>
      <c r="F256" s="211"/>
    </row>
    <row r="257" spans="1:6" ht="12.75">
      <c r="A257" s="56"/>
      <c r="B257" s="56"/>
      <c r="C257" s="56"/>
      <c r="D257" s="56"/>
      <c r="E257" s="56"/>
      <c r="F257" s="211"/>
    </row>
    <row r="271" spans="1:6" ht="12.75">
      <c r="A271" s="59"/>
      <c r="B271" s="75" t="s">
        <v>116</v>
      </c>
      <c r="C271" s="59"/>
      <c r="D271" s="59"/>
      <c r="E271" s="59"/>
      <c r="F271" s="205"/>
    </row>
    <row r="272" spans="1:6" ht="12.75">
      <c r="A272" s="59"/>
      <c r="B272" s="75"/>
      <c r="C272" s="59"/>
      <c r="D272" s="59"/>
      <c r="E272" s="59"/>
      <c r="F272" s="205"/>
    </row>
    <row r="273" spans="1:6" ht="12.75">
      <c r="A273" s="59"/>
      <c r="B273" s="75"/>
      <c r="C273" s="65" t="s">
        <v>42</v>
      </c>
      <c r="D273" s="66" t="s">
        <v>264</v>
      </c>
      <c r="E273" s="66" t="s">
        <v>117</v>
      </c>
      <c r="F273" s="205"/>
    </row>
    <row r="274" spans="1:6" ht="12.75">
      <c r="A274" s="59"/>
      <c r="B274" s="59"/>
      <c r="C274" s="59"/>
      <c r="D274" s="59"/>
      <c r="E274" s="59"/>
      <c r="F274" s="205"/>
    </row>
    <row r="275" spans="1:6" ht="102">
      <c r="A275" s="57" t="s">
        <v>5</v>
      </c>
      <c r="B275" s="57" t="s">
        <v>6</v>
      </c>
      <c r="C275" s="58" t="s">
        <v>7</v>
      </c>
      <c r="D275" s="57" t="s">
        <v>8</v>
      </c>
      <c r="E275" s="57" t="s">
        <v>9</v>
      </c>
      <c r="F275" s="206" t="s">
        <v>10</v>
      </c>
    </row>
    <row r="276" spans="1:6" ht="12.75">
      <c r="A276" s="57" t="s">
        <v>206</v>
      </c>
      <c r="B276" s="57" t="s">
        <v>465</v>
      </c>
      <c r="C276" s="58"/>
      <c r="D276" s="57"/>
      <c r="E276" s="57"/>
      <c r="F276" s="206">
        <v>6941.86</v>
      </c>
    </row>
    <row r="277" spans="1:6" ht="12.75">
      <c r="A277" s="69">
        <v>1</v>
      </c>
      <c r="B277" s="194" t="s">
        <v>267</v>
      </c>
      <c r="C277" s="223">
        <v>4532</v>
      </c>
      <c r="D277" s="223" t="s">
        <v>109</v>
      </c>
      <c r="E277" s="230" t="s">
        <v>113</v>
      </c>
      <c r="F277" s="208">
        <v>26.7</v>
      </c>
    </row>
    <row r="278" spans="1:6" ht="12.75">
      <c r="A278" s="78">
        <v>2</v>
      </c>
      <c r="B278" s="194" t="s">
        <v>267</v>
      </c>
      <c r="C278" s="224">
        <v>4533</v>
      </c>
      <c r="D278" s="227" t="s">
        <v>118</v>
      </c>
      <c r="E278" s="230" t="s">
        <v>113</v>
      </c>
      <c r="F278" s="207">
        <v>4.31</v>
      </c>
    </row>
    <row r="279" spans="1:6" ht="12.75">
      <c r="A279" s="69">
        <v>3</v>
      </c>
      <c r="B279" s="194" t="s">
        <v>267</v>
      </c>
      <c r="C279" s="223">
        <v>4534</v>
      </c>
      <c r="D279" s="223" t="s">
        <v>85</v>
      </c>
      <c r="E279" s="230" t="s">
        <v>113</v>
      </c>
      <c r="F279" s="208">
        <v>47.75</v>
      </c>
    </row>
    <row r="280" spans="1:6" ht="12.75">
      <c r="A280" s="81">
        <v>4</v>
      </c>
      <c r="B280" s="194" t="s">
        <v>267</v>
      </c>
      <c r="C280" s="225">
        <v>4535</v>
      </c>
      <c r="D280" s="228" t="s">
        <v>86</v>
      </c>
      <c r="E280" s="230" t="s">
        <v>113</v>
      </c>
      <c r="F280" s="207">
        <v>9.23</v>
      </c>
    </row>
    <row r="281" spans="1:6" ht="12.75">
      <c r="A281" s="84">
        <v>5</v>
      </c>
      <c r="B281" s="194" t="s">
        <v>267</v>
      </c>
      <c r="C281" s="226">
        <v>4536</v>
      </c>
      <c r="D281" s="226" t="s">
        <v>87</v>
      </c>
      <c r="E281" s="230" t="s">
        <v>113</v>
      </c>
      <c r="F281" s="208">
        <v>3.33</v>
      </c>
    </row>
    <row r="282" spans="1:6" ht="12.75">
      <c r="A282" s="81">
        <v>6</v>
      </c>
      <c r="B282" s="194" t="s">
        <v>267</v>
      </c>
      <c r="C282" s="225">
        <v>4537</v>
      </c>
      <c r="D282" s="228" t="s">
        <v>119</v>
      </c>
      <c r="E282" s="230" t="s">
        <v>113</v>
      </c>
      <c r="F282" s="207">
        <v>0.66</v>
      </c>
    </row>
    <row r="283" spans="1:6" ht="12.75">
      <c r="A283" s="84">
        <v>7</v>
      </c>
      <c r="B283" s="194" t="s">
        <v>267</v>
      </c>
      <c r="C283" s="226">
        <v>4538</v>
      </c>
      <c r="D283" s="226" t="s">
        <v>114</v>
      </c>
      <c r="E283" s="230" t="s">
        <v>113</v>
      </c>
      <c r="F283" s="208">
        <v>0.91</v>
      </c>
    </row>
    <row r="284" spans="1:6" ht="12.75">
      <c r="A284" s="69">
        <v>8</v>
      </c>
      <c r="B284" s="194" t="s">
        <v>267</v>
      </c>
      <c r="C284" s="225">
        <v>4539</v>
      </c>
      <c r="D284" s="228" t="s">
        <v>120</v>
      </c>
      <c r="E284" s="230" t="s">
        <v>113</v>
      </c>
      <c r="F284" s="207">
        <v>25.88</v>
      </c>
    </row>
    <row r="285" spans="1:6" ht="12.75">
      <c r="A285" s="69">
        <v>9</v>
      </c>
      <c r="B285" s="194" t="s">
        <v>267</v>
      </c>
      <c r="C285" s="226">
        <v>4540</v>
      </c>
      <c r="D285" s="226" t="s">
        <v>110</v>
      </c>
      <c r="E285" s="230" t="s">
        <v>113</v>
      </c>
      <c r="F285" s="208">
        <v>1.42</v>
      </c>
    </row>
    <row r="286" spans="1:6" ht="12.75">
      <c r="A286" s="69">
        <v>10</v>
      </c>
      <c r="B286" s="195" t="s">
        <v>273</v>
      </c>
      <c r="C286" s="224">
        <v>4683</v>
      </c>
      <c r="D286" s="227" t="s">
        <v>95</v>
      </c>
      <c r="E286" s="227" t="s">
        <v>108</v>
      </c>
      <c r="F286" s="207">
        <v>300</v>
      </c>
    </row>
    <row r="287" spans="1:6" ht="12.75">
      <c r="A287" s="69">
        <v>11</v>
      </c>
      <c r="B287" s="192" t="s">
        <v>274</v>
      </c>
      <c r="C287" s="225">
        <v>4701</v>
      </c>
      <c r="D287" s="228" t="s">
        <v>77</v>
      </c>
      <c r="E287" s="231" t="s">
        <v>121</v>
      </c>
      <c r="F287" s="207">
        <v>200.74</v>
      </c>
    </row>
    <row r="288" spans="1:6" ht="12.75">
      <c r="A288" s="69">
        <v>12</v>
      </c>
      <c r="B288" s="192" t="s">
        <v>274</v>
      </c>
      <c r="C288" s="226">
        <v>4708</v>
      </c>
      <c r="D288" s="226" t="s">
        <v>77</v>
      </c>
      <c r="E288" s="231" t="s">
        <v>92</v>
      </c>
      <c r="F288" s="208">
        <v>223.6</v>
      </c>
    </row>
    <row r="289" spans="1:6" ht="12.75">
      <c r="A289" s="69">
        <v>13</v>
      </c>
      <c r="B289" s="192" t="s">
        <v>276</v>
      </c>
      <c r="C289" s="225">
        <v>4732</v>
      </c>
      <c r="D289" s="228" t="s">
        <v>77</v>
      </c>
      <c r="E289" s="231" t="s">
        <v>122</v>
      </c>
      <c r="F289" s="207">
        <v>53.21</v>
      </c>
    </row>
    <row r="290" spans="1:6" ht="12.75">
      <c r="A290" s="69">
        <v>14</v>
      </c>
      <c r="B290" s="192" t="s">
        <v>276</v>
      </c>
      <c r="C290" s="226">
        <v>4717</v>
      </c>
      <c r="D290" s="226" t="s">
        <v>77</v>
      </c>
      <c r="E290" s="231" t="s">
        <v>123</v>
      </c>
      <c r="F290" s="208">
        <v>200.74</v>
      </c>
    </row>
    <row r="291" spans="1:6" ht="12.75">
      <c r="A291" s="69">
        <v>15</v>
      </c>
      <c r="B291" s="192" t="s">
        <v>348</v>
      </c>
      <c r="C291" s="225">
        <v>5168</v>
      </c>
      <c r="D291" s="228" t="s">
        <v>77</v>
      </c>
      <c r="E291" s="231" t="s">
        <v>124</v>
      </c>
      <c r="F291" s="207">
        <v>200.74</v>
      </c>
    </row>
    <row r="292" spans="1:6" ht="12.75">
      <c r="A292" s="222">
        <v>16</v>
      </c>
      <c r="B292" s="192" t="s">
        <v>285</v>
      </c>
      <c r="C292" s="226"/>
      <c r="D292" s="226" t="s">
        <v>77</v>
      </c>
      <c r="E292" s="231" t="s">
        <v>125</v>
      </c>
      <c r="F292" s="208">
        <v>56.16</v>
      </c>
    </row>
    <row r="293" spans="1:6" ht="12.75">
      <c r="A293" s="64"/>
      <c r="B293" s="89" t="s">
        <v>512</v>
      </c>
      <c r="C293" s="64"/>
      <c r="D293" s="229"/>
      <c r="E293" s="229"/>
      <c r="F293" s="209">
        <f>SUM(F277:F292)</f>
        <v>1355.38</v>
      </c>
    </row>
    <row r="294" spans="1:6" ht="12.75">
      <c r="A294" s="59"/>
      <c r="B294" s="194" t="s">
        <v>425</v>
      </c>
      <c r="C294" s="59"/>
      <c r="D294" s="59"/>
      <c r="E294" s="59"/>
      <c r="F294" s="205">
        <f>F276+F293</f>
        <v>8297.24</v>
      </c>
    </row>
    <row r="295" spans="1:6" ht="12.75">
      <c r="A295" s="59"/>
      <c r="B295" s="59"/>
      <c r="C295" s="59"/>
      <c r="D295" s="59"/>
      <c r="E295" s="59"/>
      <c r="F295" s="205"/>
    </row>
    <row r="298" spans="1:6" ht="12.75">
      <c r="A298" s="75" t="s">
        <v>111</v>
      </c>
      <c r="B298" s="59"/>
      <c r="C298" s="59"/>
      <c r="D298" s="59"/>
      <c r="E298" s="59"/>
      <c r="F298" s="205"/>
    </row>
    <row r="299" spans="1:6" ht="12.75">
      <c r="A299" s="59"/>
      <c r="B299" s="59"/>
      <c r="C299" s="59"/>
      <c r="D299" s="59"/>
      <c r="E299" s="64"/>
      <c r="F299" s="205"/>
    </row>
    <row r="300" spans="1:6" ht="12.75">
      <c r="A300" s="59"/>
      <c r="B300" s="59"/>
      <c r="C300" s="65" t="s">
        <v>42</v>
      </c>
      <c r="D300" s="66" t="s">
        <v>264</v>
      </c>
      <c r="E300" s="66" t="s">
        <v>152</v>
      </c>
      <c r="F300" s="205"/>
    </row>
    <row r="301" spans="1:6" ht="12.75">
      <c r="A301" s="59"/>
      <c r="B301" s="59"/>
      <c r="C301" s="59"/>
      <c r="D301" s="59"/>
      <c r="E301" s="59"/>
      <c r="F301" s="205"/>
    </row>
    <row r="302" spans="1:6" ht="102">
      <c r="A302" s="57" t="s">
        <v>5</v>
      </c>
      <c r="B302" s="57" t="s">
        <v>6</v>
      </c>
      <c r="C302" s="58" t="s">
        <v>7</v>
      </c>
      <c r="D302" s="57" t="s">
        <v>8</v>
      </c>
      <c r="E302" s="57" t="s">
        <v>9</v>
      </c>
      <c r="F302" s="206" t="s">
        <v>10</v>
      </c>
    </row>
    <row r="303" spans="1:6" ht="12.75">
      <c r="A303" s="57" t="s">
        <v>206</v>
      </c>
      <c r="B303" s="57" t="s">
        <v>339</v>
      </c>
      <c r="C303" s="58"/>
      <c r="D303" s="57"/>
      <c r="E303" s="57"/>
      <c r="F303" s="206">
        <v>2474808.79</v>
      </c>
    </row>
    <row r="304" spans="1:6" ht="12.75">
      <c r="A304" s="59">
        <v>1</v>
      </c>
      <c r="B304" s="194" t="s">
        <v>265</v>
      </c>
      <c r="C304" s="59">
        <v>4520</v>
      </c>
      <c r="D304" s="59" t="s">
        <v>82</v>
      </c>
      <c r="E304" s="219" t="s">
        <v>83</v>
      </c>
      <c r="F304" s="205">
        <v>5872.8</v>
      </c>
    </row>
    <row r="305" spans="1:6" ht="12.75">
      <c r="A305" s="59">
        <v>2</v>
      </c>
      <c r="B305" s="194" t="s">
        <v>265</v>
      </c>
      <c r="C305" s="59">
        <v>4518</v>
      </c>
      <c r="D305" s="59" t="s">
        <v>91</v>
      </c>
      <c r="E305" s="220" t="s">
        <v>499</v>
      </c>
      <c r="F305" s="205">
        <v>1689.02</v>
      </c>
    </row>
    <row r="306" spans="1:8" ht="12.75">
      <c r="A306" s="59">
        <v>3</v>
      </c>
      <c r="B306" s="194" t="s">
        <v>267</v>
      </c>
      <c r="C306" s="59">
        <v>4560</v>
      </c>
      <c r="D306" s="59" t="s">
        <v>153</v>
      </c>
      <c r="E306" s="219" t="s">
        <v>113</v>
      </c>
      <c r="F306" s="205">
        <v>14410.61</v>
      </c>
      <c r="H306" s="211"/>
    </row>
    <row r="307" spans="1:8" ht="12.75">
      <c r="A307" s="59">
        <v>4</v>
      </c>
      <c r="B307" s="194" t="s">
        <v>267</v>
      </c>
      <c r="C307" s="59">
        <v>4561</v>
      </c>
      <c r="D307" s="59" t="s">
        <v>154</v>
      </c>
      <c r="E307" s="219" t="s">
        <v>113</v>
      </c>
      <c r="F307" s="205">
        <v>3162.04</v>
      </c>
      <c r="H307" s="211"/>
    </row>
    <row r="308" spans="1:8" ht="12.75">
      <c r="A308" s="59">
        <v>5</v>
      </c>
      <c r="B308" s="194" t="s">
        <v>267</v>
      </c>
      <c r="C308" s="59">
        <v>4562</v>
      </c>
      <c r="D308" s="59" t="s">
        <v>85</v>
      </c>
      <c r="E308" s="219" t="s">
        <v>113</v>
      </c>
      <c r="F308" s="205">
        <v>9155.24</v>
      </c>
      <c r="H308" s="211"/>
    </row>
    <row r="309" spans="1:8" ht="12.75">
      <c r="A309" s="59">
        <v>6</v>
      </c>
      <c r="B309" s="194" t="s">
        <v>267</v>
      </c>
      <c r="C309" s="59">
        <v>4563</v>
      </c>
      <c r="D309" s="59" t="s">
        <v>86</v>
      </c>
      <c r="E309" s="219" t="s">
        <v>113</v>
      </c>
      <c r="F309" s="205">
        <v>6809.15</v>
      </c>
      <c r="H309" s="211"/>
    </row>
    <row r="310" spans="1:8" ht="12.75">
      <c r="A310" s="59">
        <v>7</v>
      </c>
      <c r="B310" s="194" t="s">
        <v>267</v>
      </c>
      <c r="C310" s="59">
        <v>4564</v>
      </c>
      <c r="D310" s="59" t="s">
        <v>87</v>
      </c>
      <c r="E310" s="219" t="s">
        <v>113</v>
      </c>
      <c r="F310" s="205">
        <v>2645.59</v>
      </c>
      <c r="H310" s="211"/>
    </row>
    <row r="311" spans="1:8" ht="12.75">
      <c r="A311" s="59">
        <v>8</v>
      </c>
      <c r="B311" s="194" t="s">
        <v>267</v>
      </c>
      <c r="C311" s="59">
        <v>4565</v>
      </c>
      <c r="D311" s="59" t="s">
        <v>88</v>
      </c>
      <c r="E311" s="219" t="s">
        <v>113</v>
      </c>
      <c r="F311" s="205">
        <v>711.24</v>
      </c>
      <c r="H311" s="211"/>
    </row>
    <row r="312" spans="1:8" ht="12.75">
      <c r="A312" s="59">
        <v>9</v>
      </c>
      <c r="B312" s="194" t="s">
        <v>267</v>
      </c>
      <c r="C312" s="59">
        <v>4566</v>
      </c>
      <c r="D312" s="59" t="s">
        <v>114</v>
      </c>
      <c r="E312" s="219" t="s">
        <v>113</v>
      </c>
      <c r="F312" s="205">
        <v>42.42</v>
      </c>
      <c r="H312" s="211"/>
    </row>
    <row r="313" spans="1:8" ht="12.75">
      <c r="A313" s="59">
        <v>10</v>
      </c>
      <c r="B313" s="194" t="s">
        <v>267</v>
      </c>
      <c r="C313" s="194" t="s">
        <v>500</v>
      </c>
      <c r="D313" s="59" t="s">
        <v>155</v>
      </c>
      <c r="E313" s="219" t="s">
        <v>113</v>
      </c>
      <c r="F313" s="205">
        <v>53.54</v>
      </c>
      <c r="H313" s="211"/>
    </row>
    <row r="314" spans="1:8" ht="12.75">
      <c r="A314" s="59">
        <v>11</v>
      </c>
      <c r="B314" s="194" t="s">
        <v>267</v>
      </c>
      <c r="C314" s="59">
        <v>4569</v>
      </c>
      <c r="D314" s="59" t="s">
        <v>115</v>
      </c>
      <c r="E314" s="219" t="s">
        <v>113</v>
      </c>
      <c r="F314" s="205">
        <v>6170.45</v>
      </c>
      <c r="H314" s="211"/>
    </row>
    <row r="315" spans="1:8" ht="12.75">
      <c r="A315" s="59">
        <v>12</v>
      </c>
      <c r="B315" s="194" t="s">
        <v>267</v>
      </c>
      <c r="C315" s="59">
        <v>4570</v>
      </c>
      <c r="D315" s="59" t="s">
        <v>110</v>
      </c>
      <c r="E315" s="219" t="s">
        <v>113</v>
      </c>
      <c r="F315" s="205">
        <v>196.32</v>
      </c>
      <c r="H315" s="211"/>
    </row>
    <row r="316" spans="1:8" ht="12.75">
      <c r="A316" s="59">
        <f>A315+1</f>
        <v>13</v>
      </c>
      <c r="B316" s="194" t="s">
        <v>267</v>
      </c>
      <c r="C316" s="59">
        <v>4571</v>
      </c>
      <c r="D316" s="59" t="s">
        <v>89</v>
      </c>
      <c r="E316" s="219" t="s">
        <v>113</v>
      </c>
      <c r="F316" s="205">
        <v>345.66</v>
      </c>
      <c r="H316" s="211"/>
    </row>
    <row r="317" spans="1:8" ht="12.75">
      <c r="A317" s="59">
        <f aca="true" t="shared" si="2" ref="A317:A357">A316+1</f>
        <v>14</v>
      </c>
      <c r="B317" s="194" t="s">
        <v>267</v>
      </c>
      <c r="C317" s="59">
        <v>4572</v>
      </c>
      <c r="D317" s="59" t="s">
        <v>90</v>
      </c>
      <c r="E317" s="219" t="s">
        <v>113</v>
      </c>
      <c r="F317" s="205">
        <v>58.94</v>
      </c>
      <c r="H317" s="211"/>
    </row>
    <row r="318" spans="1:8" ht="12.75">
      <c r="A318" s="59">
        <f t="shared" si="2"/>
        <v>15</v>
      </c>
      <c r="B318" s="194" t="s">
        <v>269</v>
      </c>
      <c r="C318" s="59">
        <v>4613</v>
      </c>
      <c r="D318" s="59" t="s">
        <v>77</v>
      </c>
      <c r="E318" s="219" t="s">
        <v>147</v>
      </c>
      <c r="F318" s="205">
        <v>500</v>
      </c>
      <c r="H318" s="211"/>
    </row>
    <row r="319" spans="1:6" ht="12.75">
      <c r="A319" s="59">
        <f t="shared" si="2"/>
        <v>16</v>
      </c>
      <c r="B319" s="194" t="s">
        <v>269</v>
      </c>
      <c r="C319" s="59">
        <v>4614</v>
      </c>
      <c r="D319" s="59" t="s">
        <v>91</v>
      </c>
      <c r="E319" s="220" t="s">
        <v>428</v>
      </c>
      <c r="F319" s="205">
        <v>7.5</v>
      </c>
    </row>
    <row r="320" spans="1:8" ht="12.75">
      <c r="A320" s="59">
        <f t="shared" si="2"/>
        <v>17</v>
      </c>
      <c r="B320" s="194" t="s">
        <v>272</v>
      </c>
      <c r="C320" s="59">
        <v>4681</v>
      </c>
      <c r="D320" s="59" t="s">
        <v>101</v>
      </c>
      <c r="E320" s="219" t="s">
        <v>126</v>
      </c>
      <c r="F320" s="205">
        <v>825</v>
      </c>
      <c r="H320" s="211"/>
    </row>
    <row r="321" spans="1:8" ht="12.75">
      <c r="A321" s="59">
        <f t="shared" si="2"/>
        <v>18</v>
      </c>
      <c r="B321" s="154" t="s">
        <v>273</v>
      </c>
      <c r="C321" s="154">
        <v>4682</v>
      </c>
      <c r="D321" s="72" t="s">
        <v>95</v>
      </c>
      <c r="E321" s="88" t="s">
        <v>108</v>
      </c>
      <c r="F321" s="210">
        <v>500</v>
      </c>
      <c r="H321" s="211"/>
    </row>
    <row r="322" spans="1:8" ht="12.75">
      <c r="A322" s="59">
        <f t="shared" si="2"/>
        <v>19</v>
      </c>
      <c r="B322" s="154" t="s">
        <v>273</v>
      </c>
      <c r="C322" s="154">
        <v>5176</v>
      </c>
      <c r="D322" s="154" t="s">
        <v>482</v>
      </c>
      <c r="E322" s="198" t="s">
        <v>483</v>
      </c>
      <c r="F322" s="210">
        <v>153.6</v>
      </c>
      <c r="H322" s="211"/>
    </row>
    <row r="323" spans="1:8" ht="12.75">
      <c r="A323" s="59">
        <f t="shared" si="2"/>
        <v>20</v>
      </c>
      <c r="B323" s="194" t="s">
        <v>274</v>
      </c>
      <c r="C323" s="194" t="s">
        <v>502</v>
      </c>
      <c r="D323" s="59" t="s">
        <v>91</v>
      </c>
      <c r="E323" s="220" t="s">
        <v>429</v>
      </c>
      <c r="F323" s="205">
        <f>102241.2+71.23</f>
        <v>102312.43</v>
      </c>
      <c r="H323" s="211"/>
    </row>
    <row r="324" spans="1:8" ht="12.75">
      <c r="A324" s="59">
        <f t="shared" si="2"/>
        <v>21</v>
      </c>
      <c r="B324" s="194" t="s">
        <v>274</v>
      </c>
      <c r="C324" s="59">
        <v>4706</v>
      </c>
      <c r="D324" s="59" t="s">
        <v>91</v>
      </c>
      <c r="E324" s="219" t="s">
        <v>92</v>
      </c>
      <c r="F324" s="205">
        <v>68232.4</v>
      </c>
      <c r="H324" s="211"/>
    </row>
    <row r="325" spans="1:6" ht="12.75">
      <c r="A325" s="59">
        <f t="shared" si="2"/>
        <v>22</v>
      </c>
      <c r="B325" s="194" t="s">
        <v>276</v>
      </c>
      <c r="C325" s="194" t="s">
        <v>501</v>
      </c>
      <c r="D325" s="59" t="s">
        <v>91</v>
      </c>
      <c r="E325" s="220" t="s">
        <v>430</v>
      </c>
      <c r="F325" s="205">
        <f>102241.2+71.23</f>
        <v>102312.43</v>
      </c>
    </row>
    <row r="326" spans="1:6" ht="12.75">
      <c r="A326" s="59">
        <f t="shared" si="2"/>
        <v>23</v>
      </c>
      <c r="B326" s="194" t="s">
        <v>276</v>
      </c>
      <c r="C326" s="59">
        <v>4735</v>
      </c>
      <c r="D326" s="59" t="s">
        <v>91</v>
      </c>
      <c r="E326" s="219" t="s">
        <v>157</v>
      </c>
      <c r="F326" s="205">
        <v>360.25</v>
      </c>
    </row>
    <row r="327" spans="1:6" ht="12.75">
      <c r="A327" s="59">
        <f t="shared" si="2"/>
        <v>24</v>
      </c>
      <c r="B327" s="194" t="s">
        <v>276</v>
      </c>
      <c r="C327" s="194">
        <v>4722</v>
      </c>
      <c r="D327" s="59" t="s">
        <v>91</v>
      </c>
      <c r="E327" s="220" t="s">
        <v>431</v>
      </c>
      <c r="F327" s="205">
        <v>15</v>
      </c>
    </row>
    <row r="328" spans="1:6" ht="12.75">
      <c r="A328" s="59">
        <f t="shared" si="2"/>
        <v>25</v>
      </c>
      <c r="B328" s="194" t="s">
        <v>276</v>
      </c>
      <c r="C328" s="59">
        <v>4728</v>
      </c>
      <c r="D328" s="59" t="s">
        <v>91</v>
      </c>
      <c r="E328" s="88" t="s">
        <v>158</v>
      </c>
      <c r="F328" s="205">
        <v>4802.57</v>
      </c>
    </row>
    <row r="329" spans="1:6" ht="12.75">
      <c r="A329" s="59">
        <f t="shared" si="2"/>
        <v>26</v>
      </c>
      <c r="B329" s="194" t="s">
        <v>346</v>
      </c>
      <c r="C329" s="59">
        <v>4930</v>
      </c>
      <c r="D329" s="59" t="s">
        <v>127</v>
      </c>
      <c r="E329" s="219" t="s">
        <v>100</v>
      </c>
      <c r="F329" s="205">
        <v>60</v>
      </c>
    </row>
    <row r="330" spans="1:6" ht="12.75">
      <c r="A330" s="59">
        <f t="shared" si="2"/>
        <v>27</v>
      </c>
      <c r="B330" s="194" t="s">
        <v>346</v>
      </c>
      <c r="C330" s="59">
        <v>4929</v>
      </c>
      <c r="D330" s="59" t="s">
        <v>127</v>
      </c>
      <c r="E330" s="219" t="s">
        <v>128</v>
      </c>
      <c r="F330" s="205">
        <v>60</v>
      </c>
    </row>
    <row r="331" spans="1:6" ht="12.75">
      <c r="A331" s="59">
        <f t="shared" si="2"/>
        <v>28</v>
      </c>
      <c r="B331" s="194" t="s">
        <v>346</v>
      </c>
      <c r="C331" s="59">
        <v>4926</v>
      </c>
      <c r="D331" s="59" t="s">
        <v>132</v>
      </c>
      <c r="E331" s="219" t="s">
        <v>76</v>
      </c>
      <c r="F331" s="205">
        <v>269.44</v>
      </c>
    </row>
    <row r="332" spans="1:6" ht="12.75">
      <c r="A332" s="59">
        <f t="shared" si="2"/>
        <v>29</v>
      </c>
      <c r="B332" s="194" t="s">
        <v>346</v>
      </c>
      <c r="C332" s="59">
        <v>4932</v>
      </c>
      <c r="D332" s="59" t="s">
        <v>134</v>
      </c>
      <c r="E332" s="219" t="s">
        <v>133</v>
      </c>
      <c r="F332" s="205">
        <v>175.33</v>
      </c>
    </row>
    <row r="333" spans="1:6" ht="12.75">
      <c r="A333" s="59">
        <f t="shared" si="2"/>
        <v>30</v>
      </c>
      <c r="B333" s="194" t="s">
        <v>346</v>
      </c>
      <c r="C333" s="59">
        <v>4933</v>
      </c>
      <c r="D333" s="59" t="s">
        <v>98</v>
      </c>
      <c r="E333" s="219" t="s">
        <v>99</v>
      </c>
      <c r="F333" s="205">
        <v>3264</v>
      </c>
    </row>
    <row r="334" spans="1:6" ht="12.75">
      <c r="A334" s="59">
        <f t="shared" si="2"/>
        <v>31</v>
      </c>
      <c r="B334" s="194" t="s">
        <v>346</v>
      </c>
      <c r="C334" s="59">
        <v>4936</v>
      </c>
      <c r="D334" s="59" t="s">
        <v>77</v>
      </c>
      <c r="E334" s="220" t="s">
        <v>447</v>
      </c>
      <c r="F334" s="205">
        <v>13.5</v>
      </c>
    </row>
    <row r="335" spans="1:6" ht="12.75">
      <c r="A335" s="59">
        <f t="shared" si="2"/>
        <v>32</v>
      </c>
      <c r="B335" s="194" t="s">
        <v>346</v>
      </c>
      <c r="C335" s="59">
        <v>4927</v>
      </c>
      <c r="D335" s="59" t="s">
        <v>137</v>
      </c>
      <c r="E335" s="219" t="s">
        <v>102</v>
      </c>
      <c r="F335" s="205">
        <v>686.76</v>
      </c>
    </row>
    <row r="336" spans="1:8" ht="12.75">
      <c r="A336" s="59">
        <f t="shared" si="2"/>
        <v>33</v>
      </c>
      <c r="B336" s="154" t="s">
        <v>346</v>
      </c>
      <c r="C336" s="154">
        <v>4935</v>
      </c>
      <c r="D336" s="59" t="s">
        <v>151</v>
      </c>
      <c r="E336" s="198" t="s">
        <v>473</v>
      </c>
      <c r="F336" s="210">
        <v>474</v>
      </c>
      <c r="H336" s="211"/>
    </row>
    <row r="337" spans="1:8" ht="12.75">
      <c r="A337" s="59">
        <f t="shared" si="2"/>
        <v>34</v>
      </c>
      <c r="B337" s="154" t="s">
        <v>346</v>
      </c>
      <c r="C337" s="154">
        <v>4934</v>
      </c>
      <c r="D337" s="59" t="s">
        <v>135</v>
      </c>
      <c r="E337" s="219" t="s">
        <v>84</v>
      </c>
      <c r="F337" s="205">
        <v>1260</v>
      </c>
      <c r="H337" s="211"/>
    </row>
    <row r="338" spans="1:6" ht="12.75">
      <c r="A338" s="59">
        <f t="shared" si="2"/>
        <v>35</v>
      </c>
      <c r="B338" s="194" t="s">
        <v>346</v>
      </c>
      <c r="C338" s="59">
        <v>4931</v>
      </c>
      <c r="D338" s="59" t="s">
        <v>105</v>
      </c>
      <c r="E338" s="219" t="s">
        <v>129</v>
      </c>
      <c r="F338" s="205">
        <v>110.4</v>
      </c>
    </row>
    <row r="339" spans="1:8" ht="12.75">
      <c r="A339" s="59">
        <f t="shared" si="2"/>
        <v>36</v>
      </c>
      <c r="B339" s="194" t="s">
        <v>346</v>
      </c>
      <c r="C339" s="59">
        <v>4928</v>
      </c>
      <c r="D339" s="59" t="s">
        <v>127</v>
      </c>
      <c r="E339" s="219" t="s">
        <v>136</v>
      </c>
      <c r="F339" s="205">
        <v>60</v>
      </c>
      <c r="H339" s="211"/>
    </row>
    <row r="340" spans="1:6" ht="12.75">
      <c r="A340" s="59">
        <f t="shared" si="2"/>
        <v>37</v>
      </c>
      <c r="B340" s="194" t="s">
        <v>348</v>
      </c>
      <c r="C340" s="59">
        <v>5173</v>
      </c>
      <c r="D340" s="59" t="s">
        <v>144</v>
      </c>
      <c r="E340" s="219" t="s">
        <v>145</v>
      </c>
      <c r="F340" s="205">
        <v>183.96</v>
      </c>
    </row>
    <row r="341" spans="1:6" ht="12.75">
      <c r="A341" s="59">
        <f t="shared" si="2"/>
        <v>38</v>
      </c>
      <c r="B341" s="194" t="s">
        <v>348</v>
      </c>
      <c r="C341" s="194">
        <v>5175</v>
      </c>
      <c r="D341" s="59" t="s">
        <v>73</v>
      </c>
      <c r="E341" s="219" t="s">
        <v>74</v>
      </c>
      <c r="F341" s="205">
        <v>205.32</v>
      </c>
    </row>
    <row r="342" spans="1:6" ht="12.75">
      <c r="A342" s="59">
        <f t="shared" si="2"/>
        <v>39</v>
      </c>
      <c r="B342" s="154" t="s">
        <v>348</v>
      </c>
      <c r="C342" s="154">
        <v>5174</v>
      </c>
      <c r="D342" s="154" t="s">
        <v>458</v>
      </c>
      <c r="E342" s="198" t="s">
        <v>457</v>
      </c>
      <c r="F342" s="210">
        <v>60</v>
      </c>
    </row>
    <row r="343" spans="1:6" ht="12.75">
      <c r="A343" s="59">
        <f t="shared" si="2"/>
        <v>40</v>
      </c>
      <c r="B343" s="194" t="s">
        <v>348</v>
      </c>
      <c r="C343" s="194" t="s">
        <v>503</v>
      </c>
      <c r="D343" s="59" t="s">
        <v>91</v>
      </c>
      <c r="E343" s="220" t="s">
        <v>432</v>
      </c>
      <c r="F343" s="205">
        <v>102312.43</v>
      </c>
    </row>
    <row r="344" spans="1:6" ht="12.75">
      <c r="A344" s="59">
        <f t="shared" si="2"/>
        <v>41</v>
      </c>
      <c r="B344" s="154" t="s">
        <v>348</v>
      </c>
      <c r="C344" s="59">
        <v>5176</v>
      </c>
      <c r="D344" s="59" t="s">
        <v>78</v>
      </c>
      <c r="E344" s="219" t="s">
        <v>146</v>
      </c>
      <c r="F344" s="205">
        <v>3500.88</v>
      </c>
    </row>
    <row r="345" spans="1:6" ht="12.75">
      <c r="A345" s="59">
        <f t="shared" si="2"/>
        <v>42</v>
      </c>
      <c r="B345" s="194" t="s">
        <v>348</v>
      </c>
      <c r="C345" s="59">
        <v>5178</v>
      </c>
      <c r="D345" s="59" t="s">
        <v>107</v>
      </c>
      <c r="E345" s="219" t="s">
        <v>104</v>
      </c>
      <c r="F345" s="205">
        <v>1647.57</v>
      </c>
    </row>
    <row r="346" spans="1:6" ht="12.75">
      <c r="A346" s="59">
        <f t="shared" si="2"/>
        <v>43</v>
      </c>
      <c r="B346" s="192" t="s">
        <v>348</v>
      </c>
      <c r="C346" s="59">
        <v>5177</v>
      </c>
      <c r="D346" s="59" t="s">
        <v>78</v>
      </c>
      <c r="E346" s="219" t="s">
        <v>103</v>
      </c>
      <c r="F346" s="205">
        <v>9.24</v>
      </c>
    </row>
    <row r="347" spans="1:6" ht="12.75">
      <c r="A347" s="59">
        <f t="shared" si="2"/>
        <v>44</v>
      </c>
      <c r="B347" s="194" t="s">
        <v>279</v>
      </c>
      <c r="C347" s="59">
        <v>5191</v>
      </c>
      <c r="D347" s="59" t="s">
        <v>148</v>
      </c>
      <c r="E347" s="219" t="s">
        <v>149</v>
      </c>
      <c r="F347" s="205">
        <v>2191</v>
      </c>
    </row>
    <row r="348" spans="1:6" ht="12.75">
      <c r="A348" s="59">
        <f t="shared" si="2"/>
        <v>45</v>
      </c>
      <c r="B348" s="201" t="s">
        <v>279</v>
      </c>
      <c r="C348" s="59">
        <v>5190</v>
      </c>
      <c r="D348" s="59" t="s">
        <v>79</v>
      </c>
      <c r="E348" s="219" t="s">
        <v>106</v>
      </c>
      <c r="F348" s="205">
        <v>18.16</v>
      </c>
    </row>
    <row r="349" spans="1:6" ht="12.75">
      <c r="A349" s="59">
        <f t="shared" si="2"/>
        <v>46</v>
      </c>
      <c r="B349" s="203" t="s">
        <v>280</v>
      </c>
      <c r="C349" s="59">
        <v>5192</v>
      </c>
      <c r="D349" s="59" t="s">
        <v>72</v>
      </c>
      <c r="E349" s="219" t="s">
        <v>150</v>
      </c>
      <c r="F349" s="205">
        <v>1850</v>
      </c>
    </row>
    <row r="350" spans="1:6" ht="12.75">
      <c r="A350" s="59">
        <f t="shared" si="2"/>
        <v>47</v>
      </c>
      <c r="B350" s="194" t="s">
        <v>280</v>
      </c>
      <c r="C350" s="59">
        <v>5193</v>
      </c>
      <c r="D350" s="59" t="s">
        <v>80</v>
      </c>
      <c r="E350" s="219" t="s">
        <v>81</v>
      </c>
      <c r="F350" s="205">
        <v>2142</v>
      </c>
    </row>
    <row r="351" spans="1:6" ht="12.75">
      <c r="A351" s="59">
        <f t="shared" si="2"/>
        <v>48</v>
      </c>
      <c r="B351" s="194" t="s">
        <v>403</v>
      </c>
      <c r="C351" s="59">
        <v>4510</v>
      </c>
      <c r="D351" s="59" t="s">
        <v>141</v>
      </c>
      <c r="E351" s="219" t="s">
        <v>130</v>
      </c>
      <c r="F351" s="205">
        <v>84.38</v>
      </c>
    </row>
    <row r="352" spans="1:6" ht="12.75">
      <c r="A352" s="59">
        <f t="shared" si="2"/>
        <v>49</v>
      </c>
      <c r="B352" s="194" t="s">
        <v>285</v>
      </c>
      <c r="C352" s="59">
        <v>5363</v>
      </c>
      <c r="D352" s="59" t="s">
        <v>135</v>
      </c>
      <c r="E352" s="219" t="s">
        <v>84</v>
      </c>
      <c r="F352" s="205">
        <v>1260</v>
      </c>
    </row>
    <row r="353" spans="1:6" ht="12.75">
      <c r="A353" s="59">
        <f t="shared" si="2"/>
        <v>50</v>
      </c>
      <c r="B353" s="194" t="s">
        <v>285</v>
      </c>
      <c r="C353" s="59">
        <v>5357</v>
      </c>
      <c r="D353" s="59" t="s">
        <v>79</v>
      </c>
      <c r="E353" s="219" t="s">
        <v>143</v>
      </c>
      <c r="F353" s="205">
        <v>343.1</v>
      </c>
    </row>
    <row r="354" spans="1:6" ht="12.75">
      <c r="A354" s="59">
        <f t="shared" si="2"/>
        <v>51</v>
      </c>
      <c r="B354" s="194" t="s">
        <v>285</v>
      </c>
      <c r="C354" s="194" t="s">
        <v>504</v>
      </c>
      <c r="D354" s="59" t="s">
        <v>91</v>
      </c>
      <c r="E354" s="221" t="s">
        <v>433</v>
      </c>
      <c r="F354" s="205">
        <v>30795.77</v>
      </c>
    </row>
    <row r="355" spans="1:6" ht="12.75">
      <c r="A355" s="59">
        <f t="shared" si="2"/>
        <v>52</v>
      </c>
      <c r="B355" s="194" t="s">
        <v>285</v>
      </c>
      <c r="C355" s="59">
        <v>5345</v>
      </c>
      <c r="D355" s="59" t="s">
        <v>75</v>
      </c>
      <c r="E355" s="219" t="s">
        <v>133</v>
      </c>
      <c r="F355" s="205">
        <v>13.9</v>
      </c>
    </row>
    <row r="356" spans="1:6" ht="12.75">
      <c r="A356" s="59">
        <f t="shared" si="2"/>
        <v>53</v>
      </c>
      <c r="B356" s="194" t="s">
        <v>285</v>
      </c>
      <c r="C356" s="59">
        <v>5346</v>
      </c>
      <c r="D356" s="59" t="s">
        <v>142</v>
      </c>
      <c r="E356" s="220" t="s">
        <v>74</v>
      </c>
      <c r="F356" s="205">
        <v>43.88</v>
      </c>
    </row>
    <row r="357" spans="1:6" ht="12.75">
      <c r="A357" s="59">
        <f t="shared" si="2"/>
        <v>54</v>
      </c>
      <c r="B357" s="194" t="s">
        <v>285</v>
      </c>
      <c r="C357" s="59">
        <v>4929</v>
      </c>
      <c r="D357" s="59" t="s">
        <v>127</v>
      </c>
      <c r="E357" s="219" t="s">
        <v>136</v>
      </c>
      <c r="F357" s="205">
        <v>60</v>
      </c>
    </row>
    <row r="358" spans="1:6" ht="12.75">
      <c r="A358" s="154"/>
      <c r="B358" s="192" t="s">
        <v>479</v>
      </c>
      <c r="C358" s="154"/>
      <c r="D358" s="154"/>
      <c r="E358" s="154"/>
      <c r="F358" s="210">
        <f>SUM(F304:F357)</f>
        <v>484499.2200000001</v>
      </c>
    </row>
    <row r="359" spans="1:6" ht="12.75">
      <c r="A359" s="154"/>
      <c r="B359" s="192" t="s">
        <v>478</v>
      </c>
      <c r="C359" s="154"/>
      <c r="D359" s="154"/>
      <c r="E359" s="154"/>
      <c r="F359" s="210">
        <f>F358+F303</f>
        <v>2959308.0100000002</v>
      </c>
    </row>
    <row r="360" spans="1:6" ht="12.75">
      <c r="A360" s="75" t="s">
        <v>112</v>
      </c>
      <c r="B360" s="59"/>
      <c r="C360" s="59"/>
      <c r="D360" s="59"/>
      <c r="E360" s="59"/>
      <c r="F360" s="205"/>
    </row>
    <row r="361" spans="1:6" ht="12.75">
      <c r="A361" s="59"/>
      <c r="B361" s="59"/>
      <c r="C361" s="59"/>
      <c r="D361" s="59"/>
      <c r="E361" s="64"/>
      <c r="F361" s="205"/>
    </row>
    <row r="362" spans="1:6" ht="12.75">
      <c r="A362" s="59"/>
      <c r="B362" s="59"/>
      <c r="C362" s="65" t="s">
        <v>42</v>
      </c>
      <c r="D362" s="66" t="s">
        <v>264</v>
      </c>
      <c r="E362" s="66" t="s">
        <v>152</v>
      </c>
      <c r="F362" s="205"/>
    </row>
    <row r="363" spans="1:6" ht="12.75">
      <c r="A363" s="59"/>
      <c r="B363" s="59"/>
      <c r="C363" s="59"/>
      <c r="D363" s="59"/>
      <c r="E363" s="59"/>
      <c r="F363" s="205"/>
    </row>
    <row r="364" spans="1:6" ht="102">
      <c r="A364" s="57" t="s">
        <v>5</v>
      </c>
      <c r="B364" s="57" t="s">
        <v>6</v>
      </c>
      <c r="C364" s="58" t="s">
        <v>7</v>
      </c>
      <c r="D364" s="57" t="s">
        <v>8</v>
      </c>
      <c r="E364" s="57" t="s">
        <v>9</v>
      </c>
      <c r="F364" s="206" t="s">
        <v>10</v>
      </c>
    </row>
    <row r="365" spans="1:6" ht="12.75">
      <c r="A365" s="57"/>
      <c r="B365" s="57" t="s">
        <v>520</v>
      </c>
      <c r="C365" s="58"/>
      <c r="D365" s="57"/>
      <c r="E365" s="57"/>
      <c r="F365" s="206">
        <v>895923.64</v>
      </c>
    </row>
    <row r="366" spans="1:6" ht="12.75">
      <c r="A366" s="59">
        <v>1</v>
      </c>
      <c r="B366" s="194" t="s">
        <v>267</v>
      </c>
      <c r="C366" s="59">
        <v>4590</v>
      </c>
      <c r="D366" s="59" t="s">
        <v>153</v>
      </c>
      <c r="E366" s="60" t="s">
        <v>113</v>
      </c>
      <c r="F366" s="205">
        <v>1918.38</v>
      </c>
    </row>
    <row r="367" spans="1:6" ht="12.75">
      <c r="A367" s="59">
        <v>2</v>
      </c>
      <c r="B367" s="194" t="s">
        <v>267</v>
      </c>
      <c r="C367" s="59">
        <v>4591</v>
      </c>
      <c r="D367" s="59" t="s">
        <v>154</v>
      </c>
      <c r="E367" s="60" t="s">
        <v>113</v>
      </c>
      <c r="F367" s="205">
        <v>249.22</v>
      </c>
    </row>
    <row r="368" spans="1:6" ht="12.75">
      <c r="A368" s="59">
        <v>3</v>
      </c>
      <c r="B368" s="194" t="s">
        <v>267</v>
      </c>
      <c r="C368" s="59">
        <v>4592</v>
      </c>
      <c r="D368" s="59" t="s">
        <v>85</v>
      </c>
      <c r="E368" s="60" t="s">
        <v>113</v>
      </c>
      <c r="F368" s="205">
        <v>730.93</v>
      </c>
    </row>
    <row r="369" spans="1:6" ht="12.75">
      <c r="A369" s="59">
        <v>4</v>
      </c>
      <c r="B369" s="194" t="s">
        <v>267</v>
      </c>
      <c r="C369" s="59">
        <v>4593</v>
      </c>
      <c r="D369" s="59" t="s">
        <v>86</v>
      </c>
      <c r="E369" s="60" t="s">
        <v>113</v>
      </c>
      <c r="F369" s="205">
        <v>719.09</v>
      </c>
    </row>
    <row r="370" spans="1:6" ht="12.75">
      <c r="A370" s="59">
        <v>5</v>
      </c>
      <c r="B370" s="194" t="s">
        <v>267</v>
      </c>
      <c r="C370" s="59">
        <v>4594</v>
      </c>
      <c r="D370" s="59" t="s">
        <v>87</v>
      </c>
      <c r="E370" s="60" t="s">
        <v>113</v>
      </c>
      <c r="F370" s="205">
        <v>263.86</v>
      </c>
    </row>
    <row r="371" spans="1:6" ht="12.75">
      <c r="A371" s="59">
        <v>6</v>
      </c>
      <c r="B371" s="194" t="s">
        <v>267</v>
      </c>
      <c r="C371" s="59">
        <v>4595</v>
      </c>
      <c r="D371" s="59" t="s">
        <v>88</v>
      </c>
      <c r="E371" s="60" t="s">
        <v>113</v>
      </c>
      <c r="F371" s="205">
        <v>59.89</v>
      </c>
    </row>
    <row r="372" spans="1:6" ht="12.75">
      <c r="A372" s="59">
        <v>7</v>
      </c>
      <c r="B372" s="194" t="s">
        <v>267</v>
      </c>
      <c r="C372" s="59">
        <v>4596</v>
      </c>
      <c r="D372" s="59" t="s">
        <v>114</v>
      </c>
      <c r="E372" s="60" t="s">
        <v>113</v>
      </c>
      <c r="F372" s="205">
        <v>30.46</v>
      </c>
    </row>
    <row r="373" spans="1:6" ht="12.75">
      <c r="A373" s="59">
        <v>8</v>
      </c>
      <c r="B373" s="194" t="s">
        <v>267</v>
      </c>
      <c r="C373" s="194">
        <v>4597</v>
      </c>
      <c r="D373" s="59" t="s">
        <v>155</v>
      </c>
      <c r="E373" s="60" t="s">
        <v>113</v>
      </c>
      <c r="F373" s="205">
        <f>2.18</f>
        <v>2.18</v>
      </c>
    </row>
    <row r="374" spans="1:6" ht="12.75">
      <c r="A374" s="59">
        <v>9</v>
      </c>
      <c r="B374" s="194" t="s">
        <v>267</v>
      </c>
      <c r="C374" s="59">
        <v>4598</v>
      </c>
      <c r="D374" s="59" t="s">
        <v>115</v>
      </c>
      <c r="E374" s="60" t="s">
        <v>113</v>
      </c>
      <c r="F374" s="205">
        <v>801.97</v>
      </c>
    </row>
    <row r="375" spans="1:6" ht="12.75">
      <c r="A375" s="59">
        <v>10</v>
      </c>
      <c r="B375" s="194" t="s">
        <v>267</v>
      </c>
      <c r="C375" s="59">
        <v>4599</v>
      </c>
      <c r="D375" s="59" t="s">
        <v>110</v>
      </c>
      <c r="E375" s="60" t="s">
        <v>113</v>
      </c>
      <c r="F375" s="205">
        <v>6.02</v>
      </c>
    </row>
    <row r="376" spans="1:6" ht="12.75">
      <c r="A376" s="59">
        <v>11</v>
      </c>
      <c r="B376" s="194" t="s">
        <v>267</v>
      </c>
      <c r="C376" s="59">
        <v>4600</v>
      </c>
      <c r="D376" s="59" t="s">
        <v>89</v>
      </c>
      <c r="E376" s="60" t="s">
        <v>113</v>
      </c>
      <c r="F376" s="205">
        <v>21.87</v>
      </c>
    </row>
    <row r="377" spans="1:6" ht="12.75">
      <c r="A377" s="59">
        <v>12</v>
      </c>
      <c r="B377" s="194" t="s">
        <v>267</v>
      </c>
      <c r="C377" s="59">
        <v>4601</v>
      </c>
      <c r="D377" s="59" t="s">
        <v>90</v>
      </c>
      <c r="E377" s="60" t="s">
        <v>113</v>
      </c>
      <c r="F377" s="205">
        <v>7.82</v>
      </c>
    </row>
    <row r="378" spans="1:6" ht="12.75">
      <c r="A378" s="59">
        <v>13</v>
      </c>
      <c r="B378" s="194" t="s">
        <v>274</v>
      </c>
      <c r="C378" s="194" t="s">
        <v>521</v>
      </c>
      <c r="D378" s="59" t="s">
        <v>91</v>
      </c>
      <c r="E378" s="60" t="s">
        <v>93</v>
      </c>
      <c r="F378" s="205">
        <v>47504.71</v>
      </c>
    </row>
    <row r="379" spans="1:6" ht="12.75">
      <c r="A379" s="59">
        <v>14</v>
      </c>
      <c r="B379" s="194" t="s">
        <v>274</v>
      </c>
      <c r="C379" s="59">
        <v>4707</v>
      </c>
      <c r="D379" s="59" t="s">
        <v>91</v>
      </c>
      <c r="E379" s="59" t="s">
        <v>92</v>
      </c>
      <c r="F379" s="205">
        <v>16013.2</v>
      </c>
    </row>
    <row r="380" spans="1:6" ht="12.75">
      <c r="A380" s="59">
        <v>15</v>
      </c>
      <c r="B380" s="194" t="s">
        <v>276</v>
      </c>
      <c r="C380" s="194" t="s">
        <v>522</v>
      </c>
      <c r="D380" s="59" t="s">
        <v>91</v>
      </c>
      <c r="E380" s="60" t="s">
        <v>156</v>
      </c>
      <c r="F380" s="205">
        <v>45789.08</v>
      </c>
    </row>
    <row r="381" spans="1:6" ht="12.75">
      <c r="A381" s="59">
        <v>16</v>
      </c>
      <c r="B381" s="194" t="s">
        <v>276</v>
      </c>
      <c r="C381" s="59">
        <v>4737</v>
      </c>
      <c r="D381" s="59" t="s">
        <v>91</v>
      </c>
      <c r="E381" s="59" t="s">
        <v>157</v>
      </c>
      <c r="F381" s="205">
        <v>43.82</v>
      </c>
    </row>
    <row r="382" spans="1:6" ht="12.75">
      <c r="A382" s="59">
        <v>17</v>
      </c>
      <c r="B382" s="194" t="s">
        <v>276</v>
      </c>
      <c r="C382" s="59">
        <v>4730</v>
      </c>
      <c r="D382" s="59" t="s">
        <v>91</v>
      </c>
      <c r="E382" s="88" t="s">
        <v>158</v>
      </c>
      <c r="F382" s="205">
        <v>2281.58</v>
      </c>
    </row>
    <row r="383" spans="1:6" ht="12.75">
      <c r="A383" s="59">
        <v>18</v>
      </c>
      <c r="B383" s="202" t="s">
        <v>276</v>
      </c>
      <c r="C383" s="59">
        <v>4724</v>
      </c>
      <c r="D383" s="59" t="s">
        <v>91</v>
      </c>
      <c r="E383" s="59" t="s">
        <v>159</v>
      </c>
      <c r="F383" s="205">
        <v>34.14</v>
      </c>
    </row>
    <row r="384" spans="1:6" ht="12.75">
      <c r="A384" s="59">
        <v>19</v>
      </c>
      <c r="B384" s="194" t="s">
        <v>348</v>
      </c>
      <c r="C384" s="194" t="s">
        <v>523</v>
      </c>
      <c r="D384" s="59" t="s">
        <v>91</v>
      </c>
      <c r="E384" s="60" t="s">
        <v>160</v>
      </c>
      <c r="F384" s="205">
        <v>45783.17</v>
      </c>
    </row>
    <row r="385" spans="1:6" ht="12.75">
      <c r="A385" s="59">
        <v>20</v>
      </c>
      <c r="B385" s="194" t="s">
        <v>285</v>
      </c>
      <c r="C385" s="194" t="s">
        <v>524</v>
      </c>
      <c r="D385" s="59" t="s">
        <v>91</v>
      </c>
      <c r="E385" s="197" t="s">
        <v>161</v>
      </c>
      <c r="F385" s="205">
        <v>14455.61</v>
      </c>
    </row>
    <row r="386" spans="1:6" ht="12.75">
      <c r="A386" s="59"/>
      <c r="B386" s="232">
        <v>42522</v>
      </c>
      <c r="C386" s="59"/>
      <c r="D386" s="59"/>
      <c r="E386" s="59"/>
      <c r="F386" s="205">
        <f>SUM(F366:F385)</f>
        <v>176717</v>
      </c>
    </row>
    <row r="387" spans="1:6" ht="12.75">
      <c r="A387" s="154"/>
      <c r="B387" s="154" t="s">
        <v>425</v>
      </c>
      <c r="C387" s="154"/>
      <c r="D387" s="154"/>
      <c r="E387" s="154"/>
      <c r="F387" s="210">
        <f>F386+F365</f>
        <v>1072640.6400000001</v>
      </c>
    </row>
    <row r="397" spans="1:6" ht="12.75">
      <c r="A397" s="59"/>
      <c r="B397" s="75" t="s">
        <v>116</v>
      </c>
      <c r="C397" s="59"/>
      <c r="D397" s="59"/>
      <c r="E397" s="59"/>
      <c r="F397" s="205"/>
    </row>
    <row r="398" spans="1:6" ht="12.75">
      <c r="A398" s="59"/>
      <c r="B398" s="75"/>
      <c r="C398" s="59"/>
      <c r="D398" s="59"/>
      <c r="E398" s="59"/>
      <c r="F398" s="205"/>
    </row>
    <row r="399" spans="1:6" ht="12.75">
      <c r="A399" s="59"/>
      <c r="B399" s="75"/>
      <c r="C399" s="65" t="s">
        <v>42</v>
      </c>
      <c r="D399" s="66" t="s">
        <v>286</v>
      </c>
      <c r="E399" s="66" t="s">
        <v>117</v>
      </c>
      <c r="F399" s="205"/>
    </row>
    <row r="400" spans="1:6" ht="12.75">
      <c r="A400" s="59"/>
      <c r="B400" s="59"/>
      <c r="C400" s="59"/>
      <c r="D400" s="59"/>
      <c r="E400" s="59"/>
      <c r="F400" s="205"/>
    </row>
    <row r="401" spans="1:6" ht="102">
      <c r="A401" s="57" t="s">
        <v>5</v>
      </c>
      <c r="B401" s="57" t="s">
        <v>6</v>
      </c>
      <c r="C401" s="58" t="s">
        <v>7</v>
      </c>
      <c r="D401" s="57" t="s">
        <v>8</v>
      </c>
      <c r="E401" s="57" t="s">
        <v>9</v>
      </c>
      <c r="F401" s="206" t="s">
        <v>10</v>
      </c>
    </row>
    <row r="402" spans="1:6" ht="12.75">
      <c r="A402" s="57" t="s">
        <v>206</v>
      </c>
      <c r="B402" s="57" t="s">
        <v>285</v>
      </c>
      <c r="C402" s="58"/>
      <c r="D402" s="57"/>
      <c r="E402" s="57"/>
      <c r="F402" s="206">
        <v>8297.24</v>
      </c>
    </row>
    <row r="403" spans="1:6" ht="12.75">
      <c r="A403" s="57"/>
      <c r="B403" s="195" t="s">
        <v>406</v>
      </c>
      <c r="C403" s="196">
        <v>5360</v>
      </c>
      <c r="D403" s="195" t="s">
        <v>95</v>
      </c>
      <c r="E403" s="195" t="s">
        <v>108</v>
      </c>
      <c r="F403" s="207">
        <v>300</v>
      </c>
    </row>
    <row r="404" spans="1:6" ht="12.75">
      <c r="A404" s="69">
        <v>1</v>
      </c>
      <c r="B404" s="194" t="s">
        <v>289</v>
      </c>
      <c r="C404" s="76">
        <v>5423</v>
      </c>
      <c r="D404" s="77" t="s">
        <v>109</v>
      </c>
      <c r="E404" s="60" t="s">
        <v>113</v>
      </c>
      <c r="F404" s="208">
        <v>26.02</v>
      </c>
    </row>
    <row r="405" spans="1:6" ht="12.75">
      <c r="A405" s="78">
        <v>2</v>
      </c>
      <c r="B405" s="194" t="s">
        <v>289</v>
      </c>
      <c r="C405" s="79">
        <v>5424</v>
      </c>
      <c r="D405" s="80" t="s">
        <v>118</v>
      </c>
      <c r="E405" s="60" t="s">
        <v>113</v>
      </c>
      <c r="F405" s="207">
        <v>4.31</v>
      </c>
    </row>
    <row r="406" spans="1:6" ht="12.75">
      <c r="A406" s="69">
        <v>3</v>
      </c>
      <c r="B406" s="194" t="s">
        <v>289</v>
      </c>
      <c r="C406" s="76">
        <v>5425</v>
      </c>
      <c r="D406" s="77" t="s">
        <v>85</v>
      </c>
      <c r="E406" s="60" t="s">
        <v>113</v>
      </c>
      <c r="F406" s="208">
        <v>48.37</v>
      </c>
    </row>
    <row r="407" spans="1:6" ht="12.75">
      <c r="A407" s="81">
        <v>4</v>
      </c>
      <c r="B407" s="194" t="s">
        <v>289</v>
      </c>
      <c r="C407" s="82">
        <v>5426</v>
      </c>
      <c r="D407" s="83" t="s">
        <v>86</v>
      </c>
      <c r="E407" s="60" t="s">
        <v>113</v>
      </c>
      <c r="F407" s="207">
        <v>9.73</v>
      </c>
    </row>
    <row r="408" spans="1:6" ht="12.75">
      <c r="A408" s="84">
        <v>5</v>
      </c>
      <c r="B408" s="194" t="s">
        <v>289</v>
      </c>
      <c r="C408" s="85">
        <v>5427</v>
      </c>
      <c r="D408" s="86" t="s">
        <v>87</v>
      </c>
      <c r="E408" s="60" t="s">
        <v>113</v>
      </c>
      <c r="F408" s="208">
        <v>3.33</v>
      </c>
    </row>
    <row r="409" spans="1:6" ht="12.75">
      <c r="A409" s="81">
        <v>6</v>
      </c>
      <c r="B409" s="194" t="s">
        <v>289</v>
      </c>
      <c r="C409" s="82">
        <v>5428</v>
      </c>
      <c r="D409" s="83" t="s">
        <v>119</v>
      </c>
      <c r="E409" s="60" t="s">
        <v>113</v>
      </c>
      <c r="F409" s="207">
        <v>0.66</v>
      </c>
    </row>
    <row r="410" spans="1:6" ht="12.75">
      <c r="A410" s="84">
        <v>7</v>
      </c>
      <c r="B410" s="194" t="s">
        <v>289</v>
      </c>
      <c r="C410" s="85">
        <v>5429</v>
      </c>
      <c r="D410" s="86" t="s">
        <v>114</v>
      </c>
      <c r="E410" s="60" t="s">
        <v>113</v>
      </c>
      <c r="F410" s="208">
        <v>0.91</v>
      </c>
    </row>
    <row r="411" spans="1:6" ht="12.75">
      <c r="A411" s="69">
        <v>8</v>
      </c>
      <c r="B411" s="194" t="s">
        <v>289</v>
      </c>
      <c r="C411" s="82">
        <v>5430</v>
      </c>
      <c r="D411" s="83" t="s">
        <v>120</v>
      </c>
      <c r="E411" s="60" t="s">
        <v>113</v>
      </c>
      <c r="F411" s="207">
        <v>25.88</v>
      </c>
    </row>
    <row r="412" spans="1:6" ht="12.75">
      <c r="A412" s="69">
        <v>9</v>
      </c>
      <c r="B412" s="194" t="s">
        <v>289</v>
      </c>
      <c r="C412" s="85">
        <v>5431</v>
      </c>
      <c r="D412" s="86" t="s">
        <v>110</v>
      </c>
      <c r="E412" s="60" t="s">
        <v>113</v>
      </c>
      <c r="F412" s="208">
        <v>1.42</v>
      </c>
    </row>
    <row r="413" spans="1:6" ht="12.75">
      <c r="A413" s="69">
        <v>10</v>
      </c>
      <c r="B413" s="192" t="s">
        <v>296</v>
      </c>
      <c r="C413" s="82">
        <v>5553</v>
      </c>
      <c r="D413" s="83" t="s">
        <v>77</v>
      </c>
      <c r="E413" s="87" t="s">
        <v>121</v>
      </c>
      <c r="F413" s="207">
        <v>215.08</v>
      </c>
    </row>
    <row r="414" spans="1:6" ht="12.75">
      <c r="A414" s="69">
        <v>11</v>
      </c>
      <c r="B414" s="192" t="s">
        <v>296</v>
      </c>
      <c r="C414" s="85">
        <v>5560</v>
      </c>
      <c r="D414" s="86" t="s">
        <v>77</v>
      </c>
      <c r="E414" s="87" t="s">
        <v>92</v>
      </c>
      <c r="F414" s="208">
        <v>225.75</v>
      </c>
    </row>
    <row r="415" spans="1:6" ht="12.75">
      <c r="A415" s="69">
        <v>13</v>
      </c>
      <c r="B415" s="192" t="s">
        <v>410</v>
      </c>
      <c r="C415" s="85">
        <v>5563</v>
      </c>
      <c r="D415" s="86" t="s">
        <v>77</v>
      </c>
      <c r="E415" s="87" t="s">
        <v>123</v>
      </c>
      <c r="F415" s="208">
        <v>215.08</v>
      </c>
    </row>
    <row r="416" spans="1:6" ht="12.75">
      <c r="A416" s="69">
        <v>14</v>
      </c>
      <c r="B416" s="192" t="s">
        <v>410</v>
      </c>
      <c r="C416" s="82">
        <v>5563</v>
      </c>
      <c r="D416" s="83" t="s">
        <v>423</v>
      </c>
      <c r="E416" s="193" t="s">
        <v>140</v>
      </c>
      <c r="F416" s="207">
        <v>174.6</v>
      </c>
    </row>
    <row r="417" spans="1:6" ht="12.75">
      <c r="A417" s="69">
        <v>15</v>
      </c>
      <c r="B417" s="192" t="s">
        <v>359</v>
      </c>
      <c r="C417" s="82">
        <v>5603</v>
      </c>
      <c r="D417" s="83" t="s">
        <v>77</v>
      </c>
      <c r="E417" s="87" t="s">
        <v>124</v>
      </c>
      <c r="F417" s="207">
        <v>215.08</v>
      </c>
    </row>
    <row r="418" spans="1:6" ht="12.75">
      <c r="A418" s="69">
        <v>16</v>
      </c>
      <c r="B418" s="192" t="s">
        <v>310</v>
      </c>
      <c r="C418" s="85">
        <v>6075</v>
      </c>
      <c r="D418" s="86" t="s">
        <v>77</v>
      </c>
      <c r="E418" s="87" t="s">
        <v>125</v>
      </c>
      <c r="F418" s="208">
        <v>71.7</v>
      </c>
    </row>
    <row r="419" spans="1:6" ht="12.75">
      <c r="A419" s="64"/>
      <c r="B419" s="89" t="s">
        <v>514</v>
      </c>
      <c r="C419" s="64"/>
      <c r="D419" s="64"/>
      <c r="E419" s="64"/>
      <c r="F419" s="209">
        <f>SUM(F403:F418)</f>
        <v>1537.9199999999998</v>
      </c>
    </row>
    <row r="420" spans="1:6" ht="12.75">
      <c r="A420" s="59"/>
      <c r="B420" s="194" t="s">
        <v>425</v>
      </c>
      <c r="C420" s="59"/>
      <c r="D420" s="59"/>
      <c r="E420" s="59"/>
      <c r="F420" s="205">
        <f>F402+F419</f>
        <v>9835.16</v>
      </c>
    </row>
    <row r="421" spans="1:6" ht="12.75">
      <c r="A421" s="59"/>
      <c r="B421" s="59"/>
      <c r="C421" s="59"/>
      <c r="D421" s="59"/>
      <c r="E421" s="59"/>
      <c r="F421" s="205"/>
    </row>
    <row r="424" spans="1:6" ht="12.75">
      <c r="A424" s="75" t="s">
        <v>111</v>
      </c>
      <c r="B424" s="59"/>
      <c r="C424" s="59"/>
      <c r="D424" s="59"/>
      <c r="E424" s="59"/>
      <c r="F424" s="205"/>
    </row>
    <row r="425" spans="1:6" ht="12.75">
      <c r="A425" s="59"/>
      <c r="B425" s="59"/>
      <c r="C425" s="59"/>
      <c r="D425" s="59"/>
      <c r="E425" s="64"/>
      <c r="F425" s="205"/>
    </row>
    <row r="426" spans="1:6" ht="12.75">
      <c r="A426" s="59"/>
      <c r="B426" s="59"/>
      <c r="C426" s="65" t="s">
        <v>42</v>
      </c>
      <c r="D426" s="66" t="s">
        <v>286</v>
      </c>
      <c r="E426" s="66" t="s">
        <v>525</v>
      </c>
      <c r="F426" s="205"/>
    </row>
    <row r="427" spans="1:6" ht="12.75">
      <c r="A427" s="59"/>
      <c r="B427" s="59"/>
      <c r="C427" s="59"/>
      <c r="D427" s="59"/>
      <c r="E427" s="59"/>
      <c r="F427" s="205"/>
    </row>
    <row r="428" spans="1:6" ht="102">
      <c r="A428" s="57" t="s">
        <v>5</v>
      </c>
      <c r="B428" s="57" t="s">
        <v>6</v>
      </c>
      <c r="C428" s="58" t="s">
        <v>7</v>
      </c>
      <c r="D428" s="57" t="s">
        <v>8</v>
      </c>
      <c r="E428" s="57" t="s">
        <v>9</v>
      </c>
      <c r="F428" s="206" t="s">
        <v>10</v>
      </c>
    </row>
    <row r="429" spans="1:6" ht="12.75">
      <c r="A429" s="57" t="s">
        <v>206</v>
      </c>
      <c r="B429" s="57" t="s">
        <v>285</v>
      </c>
      <c r="C429" s="58"/>
      <c r="D429" s="57"/>
      <c r="E429" s="57"/>
      <c r="F429" s="206">
        <v>2959308.01</v>
      </c>
    </row>
    <row r="430" spans="1:6" ht="12.75">
      <c r="A430" s="59">
        <v>1</v>
      </c>
      <c r="B430" s="194" t="s">
        <v>289</v>
      </c>
      <c r="C430" s="59">
        <v>5382</v>
      </c>
      <c r="D430" s="59" t="s">
        <v>82</v>
      </c>
      <c r="E430" s="219" t="s">
        <v>83</v>
      </c>
      <c r="F430" s="205">
        <v>6433.08</v>
      </c>
    </row>
    <row r="431" spans="1:6" ht="12.75">
      <c r="A431" s="59">
        <v>2</v>
      </c>
      <c r="B431" s="154" t="s">
        <v>406</v>
      </c>
      <c r="C431" s="154">
        <v>5369</v>
      </c>
      <c r="D431" s="72" t="s">
        <v>95</v>
      </c>
      <c r="E431" s="88" t="s">
        <v>108</v>
      </c>
      <c r="F431" s="210">
        <v>700</v>
      </c>
    </row>
    <row r="432" spans="1:8" ht="12.75">
      <c r="A432" s="59">
        <v>3</v>
      </c>
      <c r="B432" s="194" t="s">
        <v>406</v>
      </c>
      <c r="C432" s="59"/>
      <c r="D432" s="59" t="s">
        <v>91</v>
      </c>
      <c r="E432" s="220" t="s">
        <v>506</v>
      </c>
      <c r="F432" s="205">
        <v>2214.19</v>
      </c>
      <c r="H432" s="211"/>
    </row>
    <row r="433" spans="1:8" ht="12.75">
      <c r="A433" s="59">
        <v>4</v>
      </c>
      <c r="B433" s="154" t="s">
        <v>406</v>
      </c>
      <c r="C433" s="154">
        <v>5374</v>
      </c>
      <c r="D433" s="194" t="s">
        <v>459</v>
      </c>
      <c r="E433" s="198" t="s">
        <v>449</v>
      </c>
      <c r="F433" s="210">
        <v>737</v>
      </c>
      <c r="H433" s="211"/>
    </row>
    <row r="434" spans="1:8" ht="12.75">
      <c r="A434" s="59">
        <v>5</v>
      </c>
      <c r="B434" s="194" t="s">
        <v>289</v>
      </c>
      <c r="C434" s="59">
        <v>5400</v>
      </c>
      <c r="D434" s="59" t="s">
        <v>153</v>
      </c>
      <c r="E434" s="219" t="s">
        <v>113</v>
      </c>
      <c r="F434" s="205">
        <v>14423.19</v>
      </c>
      <c r="H434" s="211"/>
    </row>
    <row r="435" spans="1:8" ht="12.75">
      <c r="A435" s="59">
        <v>6</v>
      </c>
      <c r="B435" s="194" t="s">
        <v>289</v>
      </c>
      <c r="C435" s="59">
        <v>5401</v>
      </c>
      <c r="D435" s="59" t="s">
        <v>154</v>
      </c>
      <c r="E435" s="219" t="s">
        <v>113</v>
      </c>
      <c r="F435" s="205">
        <v>3150</v>
      </c>
      <c r="H435" s="211"/>
    </row>
    <row r="436" spans="1:8" ht="12.75">
      <c r="A436" s="59">
        <v>7</v>
      </c>
      <c r="B436" s="194" t="s">
        <v>289</v>
      </c>
      <c r="C436" s="59">
        <v>5402</v>
      </c>
      <c r="D436" s="59" t="s">
        <v>85</v>
      </c>
      <c r="E436" s="219" t="s">
        <v>113</v>
      </c>
      <c r="F436" s="205">
        <v>9210.77</v>
      </c>
      <c r="H436" s="211"/>
    </row>
    <row r="437" spans="1:8" ht="12.75">
      <c r="A437" s="59">
        <v>8</v>
      </c>
      <c r="B437" s="194" t="s">
        <v>289</v>
      </c>
      <c r="C437" s="59">
        <v>5403</v>
      </c>
      <c r="D437" s="59" t="s">
        <v>86</v>
      </c>
      <c r="E437" s="219" t="s">
        <v>113</v>
      </c>
      <c r="F437" s="205">
        <v>6864.21</v>
      </c>
      <c r="H437" s="211"/>
    </row>
    <row r="438" spans="1:8" ht="12.75">
      <c r="A438" s="59">
        <v>9</v>
      </c>
      <c r="B438" s="194" t="s">
        <v>289</v>
      </c>
      <c r="C438" s="59">
        <v>5404</v>
      </c>
      <c r="D438" s="59" t="s">
        <v>87</v>
      </c>
      <c r="E438" s="219" t="s">
        <v>113</v>
      </c>
      <c r="F438" s="205">
        <v>2696.12</v>
      </c>
      <c r="H438" s="211"/>
    </row>
    <row r="439" spans="1:8" ht="12.75">
      <c r="A439" s="59">
        <v>10</v>
      </c>
      <c r="B439" s="194" t="s">
        <v>289</v>
      </c>
      <c r="C439" s="59">
        <v>5405</v>
      </c>
      <c r="D439" s="59" t="s">
        <v>88</v>
      </c>
      <c r="E439" s="219" t="s">
        <v>113</v>
      </c>
      <c r="F439" s="205">
        <v>703.7</v>
      </c>
      <c r="H439" s="211"/>
    </row>
    <row r="440" spans="1:8" ht="12.75">
      <c r="A440" s="59">
        <v>11</v>
      </c>
      <c r="B440" s="194" t="s">
        <v>289</v>
      </c>
      <c r="C440" s="59">
        <v>5406</v>
      </c>
      <c r="D440" s="59" t="s">
        <v>114</v>
      </c>
      <c r="E440" s="219" t="s">
        <v>113</v>
      </c>
      <c r="F440" s="205">
        <v>41.89</v>
      </c>
      <c r="H440" s="211"/>
    </row>
    <row r="441" spans="1:8" ht="12.75">
      <c r="A441" s="59">
        <v>12</v>
      </c>
      <c r="B441" s="194" t="s">
        <v>289</v>
      </c>
      <c r="C441" s="59">
        <v>5408</v>
      </c>
      <c r="D441" s="59" t="s">
        <v>115</v>
      </c>
      <c r="E441" s="219" t="s">
        <v>113</v>
      </c>
      <c r="F441" s="205">
        <v>6206.25</v>
      </c>
      <c r="H441" s="211"/>
    </row>
    <row r="442" spans="1:8" ht="12.75">
      <c r="A442" s="59">
        <f>A441+1</f>
        <v>13</v>
      </c>
      <c r="B442" s="194" t="s">
        <v>289</v>
      </c>
      <c r="C442" s="59">
        <v>5409</v>
      </c>
      <c r="D442" s="59" t="s">
        <v>110</v>
      </c>
      <c r="E442" s="219" t="s">
        <v>113</v>
      </c>
      <c r="F442" s="205">
        <v>191.16</v>
      </c>
      <c r="H442" s="211"/>
    </row>
    <row r="443" spans="1:8" ht="12.75">
      <c r="A443" s="59">
        <f aca="true" t="shared" si="3" ref="A443:A487">A442+1</f>
        <v>14</v>
      </c>
      <c r="B443" s="194" t="s">
        <v>289</v>
      </c>
      <c r="C443" s="59">
        <v>5410</v>
      </c>
      <c r="D443" s="59" t="s">
        <v>89</v>
      </c>
      <c r="E443" s="219" t="s">
        <v>113</v>
      </c>
      <c r="F443" s="205">
        <v>353.95</v>
      </c>
      <c r="H443" s="211"/>
    </row>
    <row r="444" spans="1:8" ht="12.75">
      <c r="A444" s="59">
        <f t="shared" si="3"/>
        <v>15</v>
      </c>
      <c r="B444" s="194" t="s">
        <v>289</v>
      </c>
      <c r="C444" s="59">
        <v>5411</v>
      </c>
      <c r="D444" s="59" t="s">
        <v>90</v>
      </c>
      <c r="E444" s="219" t="s">
        <v>113</v>
      </c>
      <c r="F444" s="205">
        <v>58.94</v>
      </c>
      <c r="H444" s="211"/>
    </row>
    <row r="445" spans="1:8" ht="12.75">
      <c r="A445" s="59">
        <f t="shared" si="3"/>
        <v>16</v>
      </c>
      <c r="B445" s="194" t="s">
        <v>485</v>
      </c>
      <c r="C445" s="59">
        <v>4681</v>
      </c>
      <c r="D445" s="59" t="s">
        <v>101</v>
      </c>
      <c r="E445" s="219" t="s">
        <v>126</v>
      </c>
      <c r="F445" s="205">
        <v>925</v>
      </c>
      <c r="H445" s="211"/>
    </row>
    <row r="446" spans="1:8" ht="12.75">
      <c r="A446" s="59">
        <f t="shared" si="3"/>
        <v>17</v>
      </c>
      <c r="B446" s="194" t="s">
        <v>296</v>
      </c>
      <c r="C446" s="59">
        <v>5558</v>
      </c>
      <c r="D446" s="59" t="s">
        <v>91</v>
      </c>
      <c r="E446" s="219" t="s">
        <v>92</v>
      </c>
      <c r="F446" s="205">
        <v>68606.5</v>
      </c>
      <c r="H446" s="211"/>
    </row>
    <row r="447" spans="1:8" ht="12.75">
      <c r="A447" s="59">
        <f t="shared" si="3"/>
        <v>18</v>
      </c>
      <c r="B447" s="194" t="s">
        <v>410</v>
      </c>
      <c r="C447" s="59">
        <v>5466</v>
      </c>
      <c r="D447" s="59" t="s">
        <v>155</v>
      </c>
      <c r="E447" s="219" t="s">
        <v>113</v>
      </c>
      <c r="F447" s="205">
        <f>1.93+48</f>
        <v>49.93</v>
      </c>
      <c r="H447" s="211"/>
    </row>
    <row r="448" spans="1:8" ht="12.75">
      <c r="A448" s="59">
        <f t="shared" si="3"/>
        <v>19</v>
      </c>
      <c r="B448" s="194" t="s">
        <v>410</v>
      </c>
      <c r="C448" s="194" t="s">
        <v>508</v>
      </c>
      <c r="D448" s="59" t="s">
        <v>91</v>
      </c>
      <c r="E448" s="220" t="s">
        <v>430</v>
      </c>
      <c r="F448" s="205">
        <f>70.8+101843.47</f>
        <v>101914.27</v>
      </c>
      <c r="H448" s="211"/>
    </row>
    <row r="449" spans="1:6" ht="12.75">
      <c r="A449" s="59">
        <f t="shared" si="3"/>
        <v>20</v>
      </c>
      <c r="B449" s="194" t="s">
        <v>410</v>
      </c>
      <c r="C449" s="59">
        <v>5568</v>
      </c>
      <c r="D449" s="59" t="s">
        <v>132</v>
      </c>
      <c r="E449" s="219" t="s">
        <v>76</v>
      </c>
      <c r="F449" s="205">
        <v>286.98</v>
      </c>
    </row>
    <row r="450" spans="1:8" ht="12.75">
      <c r="A450" s="59">
        <f t="shared" si="3"/>
        <v>21</v>
      </c>
      <c r="B450" s="194" t="s">
        <v>410</v>
      </c>
      <c r="C450" s="59">
        <v>5561</v>
      </c>
      <c r="D450" s="59" t="s">
        <v>134</v>
      </c>
      <c r="E450" s="219" t="s">
        <v>133</v>
      </c>
      <c r="F450" s="205">
        <v>284.92</v>
      </c>
      <c r="H450" s="211"/>
    </row>
    <row r="451" spans="1:6" ht="12.75">
      <c r="A451" s="59">
        <f t="shared" si="3"/>
        <v>22</v>
      </c>
      <c r="B451" s="194" t="s">
        <v>410</v>
      </c>
      <c r="C451" s="194">
        <v>5567</v>
      </c>
      <c r="D451" s="194" t="s">
        <v>486</v>
      </c>
      <c r="E451" s="220" t="s">
        <v>487</v>
      </c>
      <c r="F451" s="205">
        <v>124.09</v>
      </c>
    </row>
    <row r="452" spans="1:6" ht="12.75">
      <c r="A452" s="59">
        <f t="shared" si="3"/>
        <v>23</v>
      </c>
      <c r="B452" s="194" t="s">
        <v>410</v>
      </c>
      <c r="C452" s="59">
        <v>5569</v>
      </c>
      <c r="D452" s="194" t="s">
        <v>488</v>
      </c>
      <c r="E452" s="220" t="s">
        <v>489</v>
      </c>
      <c r="F452" s="205">
        <v>516</v>
      </c>
    </row>
    <row r="453" spans="1:6" ht="12.75">
      <c r="A453" s="59">
        <f t="shared" si="3"/>
        <v>24</v>
      </c>
      <c r="B453" s="192" t="s">
        <v>410</v>
      </c>
      <c r="C453" s="154">
        <v>5570</v>
      </c>
      <c r="D453" s="154" t="s">
        <v>460</v>
      </c>
      <c r="E453" s="198" t="s">
        <v>461</v>
      </c>
      <c r="F453" s="210">
        <v>3270.48</v>
      </c>
    </row>
    <row r="454" spans="1:6" ht="12.75">
      <c r="A454" s="59">
        <f t="shared" si="3"/>
        <v>25</v>
      </c>
      <c r="B454" s="154" t="s">
        <v>410</v>
      </c>
      <c r="C454" s="154">
        <v>5570</v>
      </c>
      <c r="D454" s="194" t="s">
        <v>490</v>
      </c>
      <c r="E454" s="198" t="s">
        <v>461</v>
      </c>
      <c r="F454" s="210">
        <v>106.8</v>
      </c>
    </row>
    <row r="455" spans="1:6" ht="12.75">
      <c r="A455" s="59">
        <f t="shared" si="3"/>
        <v>26</v>
      </c>
      <c r="B455" s="154" t="s">
        <v>410</v>
      </c>
      <c r="C455" s="154">
        <v>5568</v>
      </c>
      <c r="D455" s="194" t="s">
        <v>490</v>
      </c>
      <c r="E455" s="198" t="s">
        <v>102</v>
      </c>
      <c r="F455" s="210">
        <v>320.4</v>
      </c>
    </row>
    <row r="456" spans="1:6" ht="12.75">
      <c r="A456" s="59">
        <f t="shared" si="3"/>
        <v>27</v>
      </c>
      <c r="B456" s="154" t="s">
        <v>410</v>
      </c>
      <c r="C456" s="154">
        <v>5569</v>
      </c>
      <c r="D456" s="59" t="s">
        <v>151</v>
      </c>
      <c r="E456" s="198" t="s">
        <v>102</v>
      </c>
      <c r="F456" s="210">
        <v>1164</v>
      </c>
    </row>
    <row r="457" spans="1:8" ht="12.75">
      <c r="A457" s="59">
        <f t="shared" si="3"/>
        <v>28</v>
      </c>
      <c r="B457" s="194" t="s">
        <v>410</v>
      </c>
      <c r="C457" s="59">
        <v>5565</v>
      </c>
      <c r="D457" s="59" t="s">
        <v>105</v>
      </c>
      <c r="E457" s="219" t="s">
        <v>129</v>
      </c>
      <c r="F457" s="205">
        <v>110.4</v>
      </c>
      <c r="H457" s="211"/>
    </row>
    <row r="458" spans="1:8" ht="12.75">
      <c r="A458" s="59">
        <f t="shared" si="3"/>
        <v>29</v>
      </c>
      <c r="B458" s="194" t="s">
        <v>410</v>
      </c>
      <c r="C458" s="59">
        <v>5562</v>
      </c>
      <c r="D458" s="59" t="s">
        <v>131</v>
      </c>
      <c r="E458" s="219" t="s">
        <v>94</v>
      </c>
      <c r="F458" s="205">
        <v>28.4</v>
      </c>
      <c r="H458" s="211"/>
    </row>
    <row r="459" spans="1:6" ht="12.75">
      <c r="A459" s="59">
        <f t="shared" si="3"/>
        <v>30</v>
      </c>
      <c r="B459" s="194" t="s">
        <v>410</v>
      </c>
      <c r="C459" s="59">
        <v>5564</v>
      </c>
      <c r="D459" s="59" t="s">
        <v>127</v>
      </c>
      <c r="E459" s="219" t="s">
        <v>136</v>
      </c>
      <c r="F459" s="205">
        <v>60</v>
      </c>
    </row>
    <row r="460" spans="1:6" ht="12.75">
      <c r="A460" s="59">
        <f t="shared" si="3"/>
        <v>31</v>
      </c>
      <c r="B460" s="194" t="s">
        <v>410</v>
      </c>
      <c r="C460" s="59">
        <v>5563</v>
      </c>
      <c r="D460" s="59" t="s">
        <v>127</v>
      </c>
      <c r="E460" s="219" t="s">
        <v>136</v>
      </c>
      <c r="F460" s="205">
        <v>60</v>
      </c>
    </row>
    <row r="461" spans="1:6" ht="12.75">
      <c r="A461" s="59">
        <f t="shared" si="3"/>
        <v>32</v>
      </c>
      <c r="B461" s="194" t="s">
        <v>410</v>
      </c>
      <c r="C461" s="59">
        <v>5560</v>
      </c>
      <c r="D461" s="59" t="s">
        <v>98</v>
      </c>
      <c r="E461" s="219" t="s">
        <v>99</v>
      </c>
      <c r="F461" s="205">
        <v>415.2</v>
      </c>
    </row>
    <row r="462" spans="1:6" ht="12.75">
      <c r="A462" s="59">
        <f t="shared" si="3"/>
        <v>33</v>
      </c>
      <c r="B462" s="194" t="s">
        <v>298</v>
      </c>
      <c r="C462" s="59">
        <v>5583</v>
      </c>
      <c r="D462" s="59" t="s">
        <v>91</v>
      </c>
      <c r="E462" s="219" t="s">
        <v>157</v>
      </c>
      <c r="F462" s="205">
        <v>312.21</v>
      </c>
    </row>
    <row r="463" spans="1:6" ht="12.75">
      <c r="A463" s="59">
        <f t="shared" si="3"/>
        <v>34</v>
      </c>
      <c r="B463" s="194" t="s">
        <v>298</v>
      </c>
      <c r="C463" s="194">
        <v>5592</v>
      </c>
      <c r="D463" s="59" t="s">
        <v>73</v>
      </c>
      <c r="E463" s="219" t="s">
        <v>74</v>
      </c>
      <c r="F463" s="205">
        <v>205.32</v>
      </c>
    </row>
    <row r="464" spans="1:6" ht="12.75">
      <c r="A464" s="59">
        <f t="shared" si="3"/>
        <v>35</v>
      </c>
      <c r="B464" s="194" t="s">
        <v>298</v>
      </c>
      <c r="C464" s="59">
        <v>5578</v>
      </c>
      <c r="D464" s="59" t="s">
        <v>91</v>
      </c>
      <c r="E464" s="88" t="s">
        <v>158</v>
      </c>
      <c r="F464" s="205">
        <v>4060.51</v>
      </c>
    </row>
    <row r="465" spans="1:6" ht="12.75">
      <c r="A465" s="59">
        <f t="shared" si="3"/>
        <v>36</v>
      </c>
      <c r="B465" s="154" t="s">
        <v>298</v>
      </c>
      <c r="C465" s="59">
        <v>5587</v>
      </c>
      <c r="D465" s="59" t="s">
        <v>78</v>
      </c>
      <c r="E465" s="219" t="s">
        <v>146</v>
      </c>
      <c r="F465" s="205">
        <v>3392.4</v>
      </c>
    </row>
    <row r="466" spans="1:6" ht="12.75">
      <c r="A466" s="59">
        <f t="shared" si="3"/>
        <v>37</v>
      </c>
      <c r="B466" s="194" t="s">
        <v>298</v>
      </c>
      <c r="C466" s="59">
        <v>5589</v>
      </c>
      <c r="D466" s="59" t="s">
        <v>107</v>
      </c>
      <c r="E466" s="219" t="s">
        <v>104</v>
      </c>
      <c r="F466" s="205">
        <v>1619.04</v>
      </c>
    </row>
    <row r="467" spans="1:6" ht="12.75">
      <c r="A467" s="59">
        <f t="shared" si="3"/>
        <v>38</v>
      </c>
      <c r="B467" s="154" t="s">
        <v>298</v>
      </c>
      <c r="C467" s="154">
        <v>5588</v>
      </c>
      <c r="D467" s="154" t="s">
        <v>443</v>
      </c>
      <c r="E467" s="88" t="s">
        <v>444</v>
      </c>
      <c r="F467" s="210">
        <v>120</v>
      </c>
    </row>
    <row r="468" spans="1:6" ht="12.75">
      <c r="A468" s="59">
        <f t="shared" si="3"/>
        <v>39</v>
      </c>
      <c r="B468" s="194" t="s">
        <v>298</v>
      </c>
      <c r="C468" s="59">
        <v>5590</v>
      </c>
      <c r="D468" s="59" t="s">
        <v>137</v>
      </c>
      <c r="E468" s="220" t="s">
        <v>472</v>
      </c>
      <c r="F468" s="205">
        <v>363</v>
      </c>
    </row>
    <row r="469" spans="1:6" ht="12.75">
      <c r="A469" s="59">
        <f t="shared" si="3"/>
        <v>40</v>
      </c>
      <c r="B469" s="203" t="s">
        <v>298</v>
      </c>
      <c r="C469" s="59">
        <v>5591</v>
      </c>
      <c r="D469" s="194" t="s">
        <v>491</v>
      </c>
      <c r="E469" s="220" t="s">
        <v>487</v>
      </c>
      <c r="F469" s="205">
        <v>2059.97</v>
      </c>
    </row>
    <row r="470" spans="1:6" ht="12.75">
      <c r="A470" s="59">
        <f t="shared" si="3"/>
        <v>41</v>
      </c>
      <c r="B470" s="201" t="s">
        <v>300</v>
      </c>
      <c r="C470" s="194">
        <v>5596</v>
      </c>
      <c r="D470" s="59" t="s">
        <v>91</v>
      </c>
      <c r="E470" s="220" t="s">
        <v>431</v>
      </c>
      <c r="F470" s="205">
        <v>15</v>
      </c>
    </row>
    <row r="471" spans="1:6" ht="12.75">
      <c r="A471" s="59">
        <f t="shared" si="3"/>
        <v>42</v>
      </c>
      <c r="B471" s="194" t="s">
        <v>300</v>
      </c>
      <c r="C471" s="59">
        <v>5594</v>
      </c>
      <c r="D471" s="59" t="s">
        <v>137</v>
      </c>
      <c r="E471" s="220" t="s">
        <v>472</v>
      </c>
      <c r="F471" s="205">
        <v>132</v>
      </c>
    </row>
    <row r="472" spans="1:6" ht="12.75">
      <c r="A472" s="59">
        <f t="shared" si="3"/>
        <v>43</v>
      </c>
      <c r="B472" s="194" t="s">
        <v>300</v>
      </c>
      <c r="C472" s="59">
        <v>5593</v>
      </c>
      <c r="D472" s="194" t="s">
        <v>480</v>
      </c>
      <c r="E472" s="220" t="s">
        <v>481</v>
      </c>
      <c r="F472" s="205">
        <v>2142</v>
      </c>
    </row>
    <row r="473" spans="1:6" ht="12.75">
      <c r="A473" s="59">
        <f t="shared" si="3"/>
        <v>44</v>
      </c>
      <c r="B473" s="194" t="s">
        <v>359</v>
      </c>
      <c r="C473" s="59">
        <v>6012</v>
      </c>
      <c r="D473" s="194" t="s">
        <v>456</v>
      </c>
      <c r="E473" s="219" t="s">
        <v>103</v>
      </c>
      <c r="F473" s="205">
        <v>236.83</v>
      </c>
    </row>
    <row r="474" spans="1:6" ht="12.75">
      <c r="A474" s="59">
        <f t="shared" si="3"/>
        <v>45</v>
      </c>
      <c r="B474" s="194" t="s">
        <v>359</v>
      </c>
      <c r="C474" s="194" t="s">
        <v>509</v>
      </c>
      <c r="D474" s="59" t="s">
        <v>91</v>
      </c>
      <c r="E474" s="220" t="s">
        <v>432</v>
      </c>
      <c r="F474" s="205">
        <v>101914.27</v>
      </c>
    </row>
    <row r="475" spans="1:6" ht="12.75">
      <c r="A475" s="59">
        <f t="shared" si="3"/>
        <v>46</v>
      </c>
      <c r="B475" s="194" t="s">
        <v>359</v>
      </c>
      <c r="C475" s="59">
        <v>6013</v>
      </c>
      <c r="D475" s="59" t="s">
        <v>148</v>
      </c>
      <c r="E475" s="219" t="s">
        <v>149</v>
      </c>
      <c r="F475" s="205">
        <v>2191</v>
      </c>
    </row>
    <row r="476" spans="1:6" ht="12.75">
      <c r="A476" s="59">
        <f t="shared" si="3"/>
        <v>47</v>
      </c>
      <c r="B476" s="203" t="s">
        <v>359</v>
      </c>
      <c r="C476" s="59">
        <v>6025</v>
      </c>
      <c r="D476" s="59" t="s">
        <v>72</v>
      </c>
      <c r="E476" s="219" t="s">
        <v>150</v>
      </c>
      <c r="F476" s="205">
        <v>1850</v>
      </c>
    </row>
    <row r="477" spans="1:8" ht="12.75">
      <c r="A477" s="59">
        <f t="shared" si="3"/>
        <v>48</v>
      </c>
      <c r="B477" s="203" t="s">
        <v>304</v>
      </c>
      <c r="C477" s="59">
        <v>6040</v>
      </c>
      <c r="D477" s="59" t="s">
        <v>144</v>
      </c>
      <c r="E477" s="219" t="s">
        <v>145</v>
      </c>
      <c r="F477" s="205">
        <v>183.96</v>
      </c>
      <c r="H477" s="211"/>
    </row>
    <row r="478" spans="1:6" ht="12.75">
      <c r="A478" s="59">
        <f t="shared" si="3"/>
        <v>49</v>
      </c>
      <c r="B478" s="194" t="s">
        <v>411</v>
      </c>
      <c r="C478" s="59">
        <v>6044</v>
      </c>
      <c r="D478" s="59" t="s">
        <v>79</v>
      </c>
      <c r="E478" s="219" t="s">
        <v>143</v>
      </c>
      <c r="F478" s="205">
        <v>339.52</v>
      </c>
    </row>
    <row r="479" spans="1:6" ht="12.75">
      <c r="A479" s="59">
        <f t="shared" si="3"/>
        <v>50</v>
      </c>
      <c r="B479" s="194" t="s">
        <v>411</v>
      </c>
      <c r="C479" s="59">
        <v>6043</v>
      </c>
      <c r="D479" s="59" t="s">
        <v>79</v>
      </c>
      <c r="E479" s="219" t="s">
        <v>106</v>
      </c>
      <c r="F479" s="205">
        <v>18.06</v>
      </c>
    </row>
    <row r="480" spans="1:6" ht="12.75">
      <c r="A480" s="59">
        <f t="shared" si="3"/>
        <v>51</v>
      </c>
      <c r="B480" s="154" t="s">
        <v>411</v>
      </c>
      <c r="C480" s="154">
        <v>6068</v>
      </c>
      <c r="D480" s="194" t="s">
        <v>459</v>
      </c>
      <c r="E480" s="198" t="s">
        <v>449</v>
      </c>
      <c r="F480" s="210">
        <v>496</v>
      </c>
    </row>
    <row r="481" spans="1:6" ht="12.75">
      <c r="A481" s="59">
        <f t="shared" si="3"/>
        <v>52</v>
      </c>
      <c r="B481" s="194" t="s">
        <v>411</v>
      </c>
      <c r="C481" s="59">
        <v>6065</v>
      </c>
      <c r="D481" s="59" t="s">
        <v>141</v>
      </c>
      <c r="E481" s="219" t="s">
        <v>130</v>
      </c>
      <c r="F481" s="205">
        <v>84.38</v>
      </c>
    </row>
    <row r="482" spans="1:6" ht="12.75">
      <c r="A482" s="59">
        <f t="shared" si="3"/>
        <v>53</v>
      </c>
      <c r="B482" s="194" t="s">
        <v>411</v>
      </c>
      <c r="C482" s="59">
        <v>6067</v>
      </c>
      <c r="D482" s="59" t="s">
        <v>142</v>
      </c>
      <c r="E482" s="220" t="s">
        <v>74</v>
      </c>
      <c r="F482" s="205">
        <v>43.88</v>
      </c>
    </row>
    <row r="483" spans="1:6" ht="12.75">
      <c r="A483" s="59">
        <f t="shared" si="3"/>
        <v>54</v>
      </c>
      <c r="B483" s="194" t="s">
        <v>411</v>
      </c>
      <c r="C483" s="59">
        <v>6065</v>
      </c>
      <c r="D483" s="59" t="s">
        <v>142</v>
      </c>
      <c r="E483" s="220" t="s">
        <v>133</v>
      </c>
      <c r="F483" s="205">
        <v>13.9</v>
      </c>
    </row>
    <row r="484" spans="1:6" ht="12.75">
      <c r="A484" s="59">
        <f t="shared" si="3"/>
        <v>55</v>
      </c>
      <c r="B484" s="154" t="s">
        <v>310</v>
      </c>
      <c r="C484" s="154">
        <v>6042</v>
      </c>
      <c r="D484" s="194" t="s">
        <v>492</v>
      </c>
      <c r="E484" s="198" t="s">
        <v>451</v>
      </c>
      <c r="F484" s="210">
        <v>244.1</v>
      </c>
    </row>
    <row r="485" spans="1:6" ht="12.75">
      <c r="A485" s="59">
        <f t="shared" si="3"/>
        <v>56</v>
      </c>
      <c r="B485" s="154" t="s">
        <v>310</v>
      </c>
      <c r="C485" s="154">
        <v>6041</v>
      </c>
      <c r="D485" s="194" t="s">
        <v>492</v>
      </c>
      <c r="E485" s="198"/>
      <c r="F485" s="210">
        <v>222.5</v>
      </c>
    </row>
    <row r="486" spans="1:6" ht="12.75">
      <c r="A486" s="59">
        <f t="shared" si="3"/>
        <v>57</v>
      </c>
      <c r="B486" s="194" t="s">
        <v>310</v>
      </c>
      <c r="C486" s="194" t="s">
        <v>510</v>
      </c>
      <c r="D486" s="59" t="s">
        <v>91</v>
      </c>
      <c r="E486" s="221" t="s">
        <v>433</v>
      </c>
      <c r="F486" s="205">
        <v>32888.27</v>
      </c>
    </row>
    <row r="487" spans="1:6" ht="12.75">
      <c r="A487" s="59">
        <f t="shared" si="3"/>
        <v>58</v>
      </c>
      <c r="B487" s="194" t="s">
        <v>310</v>
      </c>
      <c r="C487" s="194" t="s">
        <v>507</v>
      </c>
      <c r="D487" s="59" t="s">
        <v>91</v>
      </c>
      <c r="E487" s="220" t="s">
        <v>429</v>
      </c>
      <c r="F487" s="205">
        <f>101843.47+70.8</f>
        <v>101914.27</v>
      </c>
    </row>
    <row r="488" spans="1:6" ht="12.75">
      <c r="A488" s="154"/>
      <c r="B488" s="192" t="s">
        <v>484</v>
      </c>
      <c r="C488" s="154"/>
      <c r="D488" s="154"/>
      <c r="E488" s="154"/>
      <c r="F488" s="210">
        <f>SUM(F430:F487)</f>
        <v>489290.2100000001</v>
      </c>
    </row>
    <row r="489" spans="1:6" ht="12.75">
      <c r="A489" s="154"/>
      <c r="B489" s="192" t="s">
        <v>478</v>
      </c>
      <c r="C489" s="154"/>
      <c r="D489" s="154"/>
      <c r="E489" s="154"/>
      <c r="F489" s="210">
        <f>F488+F429</f>
        <v>3448598.2199999997</v>
      </c>
    </row>
    <row r="490" spans="1:6" ht="12.75">
      <c r="A490" s="75" t="s">
        <v>112</v>
      </c>
      <c r="B490" s="59"/>
      <c r="C490" s="59"/>
      <c r="D490" s="59"/>
      <c r="E490" s="59"/>
      <c r="F490" s="205"/>
    </row>
    <row r="491" spans="1:6" ht="12.75">
      <c r="A491" s="59"/>
      <c r="B491" s="59"/>
      <c r="C491" s="59"/>
      <c r="D491" s="59"/>
      <c r="E491" s="64"/>
      <c r="F491" s="205"/>
    </row>
    <row r="492" spans="1:6" ht="12.75">
      <c r="A492" s="59"/>
      <c r="B492" s="59"/>
      <c r="C492" s="65" t="s">
        <v>42</v>
      </c>
      <c r="D492" s="66" t="s">
        <v>286</v>
      </c>
      <c r="E492" s="66" t="s">
        <v>152</v>
      </c>
      <c r="F492" s="205"/>
    </row>
    <row r="493" spans="1:6" ht="12.75">
      <c r="A493" s="59"/>
      <c r="B493" s="59"/>
      <c r="C493" s="59"/>
      <c r="D493" s="59"/>
      <c r="E493" s="59"/>
      <c r="F493" s="205"/>
    </row>
    <row r="494" spans="1:6" ht="102">
      <c r="A494" s="57" t="s">
        <v>5</v>
      </c>
      <c r="B494" s="57" t="s">
        <v>6</v>
      </c>
      <c r="C494" s="58" t="s">
        <v>7</v>
      </c>
      <c r="D494" s="57" t="s">
        <v>8</v>
      </c>
      <c r="E494" s="57" t="s">
        <v>9</v>
      </c>
      <c r="F494" s="206" t="s">
        <v>10</v>
      </c>
    </row>
    <row r="495" spans="1:6" ht="12.75">
      <c r="A495" s="57"/>
      <c r="B495" s="57" t="s">
        <v>526</v>
      </c>
      <c r="C495" s="58"/>
      <c r="D495" s="57"/>
      <c r="E495" s="57"/>
      <c r="F495" s="206">
        <v>1072640.64</v>
      </c>
    </row>
    <row r="496" spans="1:6" ht="12.75">
      <c r="A496" s="59">
        <v>1</v>
      </c>
      <c r="B496" s="195" t="s">
        <v>527</v>
      </c>
      <c r="C496" s="196">
        <v>5368</v>
      </c>
      <c r="D496" t="s">
        <v>91</v>
      </c>
      <c r="E496" s="195" t="s">
        <v>528</v>
      </c>
      <c r="F496" s="233">
        <v>1000</v>
      </c>
    </row>
    <row r="497" spans="1:6" ht="12.75">
      <c r="A497" s="59">
        <v>2</v>
      </c>
      <c r="B497" s="194" t="s">
        <v>289</v>
      </c>
      <c r="C497" s="59">
        <v>5449</v>
      </c>
      <c r="D497" s="59" t="s">
        <v>153</v>
      </c>
      <c r="E497" s="60" t="s">
        <v>113</v>
      </c>
      <c r="F497" s="234">
        <v>1917.98</v>
      </c>
    </row>
    <row r="498" spans="1:6" ht="12.75">
      <c r="A498" s="59">
        <v>3</v>
      </c>
      <c r="B498" s="194" t="s">
        <v>289</v>
      </c>
      <c r="C498" s="59">
        <v>5450</v>
      </c>
      <c r="D498" s="59" t="s">
        <v>154</v>
      </c>
      <c r="E498" s="60" t="s">
        <v>113</v>
      </c>
      <c r="F498" s="234">
        <v>246.99</v>
      </c>
    </row>
    <row r="499" spans="1:6" ht="12.75">
      <c r="A499" s="59">
        <v>4</v>
      </c>
      <c r="B499" s="194" t="s">
        <v>289</v>
      </c>
      <c r="C499" s="59">
        <v>5451</v>
      </c>
      <c r="D499" s="59" t="s">
        <v>85</v>
      </c>
      <c r="E499" s="60" t="s">
        <v>113</v>
      </c>
      <c r="F499" s="234">
        <v>731.41</v>
      </c>
    </row>
    <row r="500" spans="1:6" ht="12.75">
      <c r="A500" s="59">
        <v>5</v>
      </c>
      <c r="B500" s="194" t="s">
        <v>289</v>
      </c>
      <c r="C500" s="59">
        <v>5452</v>
      </c>
      <c r="D500" s="59" t="s">
        <v>86</v>
      </c>
      <c r="E500" s="60" t="s">
        <v>113</v>
      </c>
      <c r="F500" s="234">
        <v>684.34</v>
      </c>
    </row>
    <row r="501" spans="1:6" ht="12.75">
      <c r="A501" s="59">
        <v>6</v>
      </c>
      <c r="B501" s="194" t="s">
        <v>289</v>
      </c>
      <c r="C501" s="59">
        <v>5453</v>
      </c>
      <c r="D501" s="59" t="s">
        <v>87</v>
      </c>
      <c r="E501" s="60" t="s">
        <v>113</v>
      </c>
      <c r="F501" s="234">
        <v>271.64</v>
      </c>
    </row>
    <row r="502" spans="1:6" ht="12.75">
      <c r="A502" s="59">
        <v>7</v>
      </c>
      <c r="B502" s="194" t="s">
        <v>289</v>
      </c>
      <c r="C502" s="59">
        <v>5454</v>
      </c>
      <c r="D502" s="59" t="s">
        <v>88</v>
      </c>
      <c r="E502" s="60" t="s">
        <v>113</v>
      </c>
      <c r="F502" s="234">
        <v>58.9</v>
      </c>
    </row>
    <row r="503" spans="1:6" ht="12.75">
      <c r="A503" s="59">
        <v>8</v>
      </c>
      <c r="B503" s="194" t="s">
        <v>289</v>
      </c>
      <c r="C503" s="59">
        <v>5455</v>
      </c>
      <c r="D503" s="59" t="s">
        <v>114</v>
      </c>
      <c r="E503" s="60" t="s">
        <v>113</v>
      </c>
      <c r="F503" s="234">
        <v>30.31</v>
      </c>
    </row>
    <row r="504" spans="1:6" ht="12.75">
      <c r="A504" s="59">
        <v>9</v>
      </c>
      <c r="B504" s="194" t="s">
        <v>289</v>
      </c>
      <c r="C504" s="59">
        <v>5456</v>
      </c>
      <c r="D504" s="59" t="s">
        <v>155</v>
      </c>
      <c r="E504" s="60" t="s">
        <v>113</v>
      </c>
      <c r="F504" s="234">
        <v>2.18</v>
      </c>
    </row>
    <row r="505" spans="1:6" ht="12.75">
      <c r="A505" s="59">
        <v>10</v>
      </c>
      <c r="B505" s="194" t="s">
        <v>289</v>
      </c>
      <c r="C505" s="59">
        <v>5457</v>
      </c>
      <c r="D505" s="59" t="s">
        <v>115</v>
      </c>
      <c r="E505" s="60" t="s">
        <v>113</v>
      </c>
      <c r="F505" s="234">
        <v>817.48</v>
      </c>
    </row>
    <row r="506" spans="1:6" ht="12.75">
      <c r="A506" s="59">
        <v>11</v>
      </c>
      <c r="B506" s="194" t="s">
        <v>289</v>
      </c>
      <c r="C506" s="59">
        <v>5458</v>
      </c>
      <c r="D506" s="59" t="s">
        <v>110</v>
      </c>
      <c r="E506" s="60" t="s">
        <v>113</v>
      </c>
      <c r="F506" s="234">
        <v>5.86</v>
      </c>
    </row>
    <row r="507" spans="1:6" ht="12.75">
      <c r="A507" s="59">
        <v>12</v>
      </c>
      <c r="B507" s="194" t="s">
        <v>289</v>
      </c>
      <c r="C507" s="59">
        <v>5459</v>
      </c>
      <c r="D507" s="59" t="s">
        <v>89</v>
      </c>
      <c r="E507" s="60" t="s">
        <v>113</v>
      </c>
      <c r="F507" s="234">
        <v>22.1</v>
      </c>
    </row>
    <row r="508" spans="1:6" ht="12.75">
      <c r="A508" s="59">
        <v>13</v>
      </c>
      <c r="B508" s="194" t="s">
        <v>289</v>
      </c>
      <c r="C508" s="59">
        <v>5460</v>
      </c>
      <c r="D508" s="59" t="s">
        <v>90</v>
      </c>
      <c r="E508" s="60" t="s">
        <v>113</v>
      </c>
      <c r="F508" s="234">
        <v>7.82</v>
      </c>
    </row>
    <row r="509" spans="1:6" ht="12.75">
      <c r="A509" s="59">
        <v>14</v>
      </c>
      <c r="B509" s="194" t="s">
        <v>296</v>
      </c>
      <c r="C509" s="194" t="s">
        <v>529</v>
      </c>
      <c r="D509" s="59" t="s">
        <v>91</v>
      </c>
      <c r="E509" s="60" t="s">
        <v>93</v>
      </c>
      <c r="F509" s="234">
        <v>47191.83</v>
      </c>
    </row>
    <row r="510" spans="1:6" ht="12.75">
      <c r="A510" s="59">
        <v>15</v>
      </c>
      <c r="B510" s="194" t="s">
        <v>296</v>
      </c>
      <c r="C510" s="59">
        <v>5559</v>
      </c>
      <c r="D510" s="59" t="s">
        <v>91</v>
      </c>
      <c r="E510" s="59" t="s">
        <v>92</v>
      </c>
      <c r="F510" s="234">
        <v>16034.7</v>
      </c>
    </row>
    <row r="511" spans="1:6" ht="12.75">
      <c r="A511" s="59">
        <v>16</v>
      </c>
      <c r="B511" s="194" t="s">
        <v>410</v>
      </c>
      <c r="C511" s="194" t="s">
        <v>530</v>
      </c>
      <c r="D511" s="59" t="s">
        <v>91</v>
      </c>
      <c r="E511" s="60" t="s">
        <v>156</v>
      </c>
      <c r="F511" s="234">
        <v>45522.01</v>
      </c>
    </row>
    <row r="512" spans="1:6" ht="12.75">
      <c r="A512" s="59">
        <v>17</v>
      </c>
      <c r="B512" s="194" t="s">
        <v>298</v>
      </c>
      <c r="C512" s="59">
        <v>5585</v>
      </c>
      <c r="D512" s="59" t="s">
        <v>91</v>
      </c>
      <c r="E512" s="59" t="s">
        <v>157</v>
      </c>
      <c r="F512" s="234">
        <v>57.87</v>
      </c>
    </row>
    <row r="513" spans="1:6" ht="12.75">
      <c r="A513" s="59">
        <v>18</v>
      </c>
      <c r="B513" s="194" t="s">
        <v>298</v>
      </c>
      <c r="C513" s="59">
        <v>5580</v>
      </c>
      <c r="D513" s="59" t="s">
        <v>91</v>
      </c>
      <c r="E513" s="88" t="s">
        <v>158</v>
      </c>
      <c r="F513" s="234">
        <v>1801.38</v>
      </c>
    </row>
    <row r="514" spans="1:6" ht="12.75">
      <c r="A514" s="59">
        <v>19</v>
      </c>
      <c r="B514" s="202" t="s">
        <v>300</v>
      </c>
      <c r="C514" s="194" t="s">
        <v>531</v>
      </c>
      <c r="D514" s="59" t="s">
        <v>91</v>
      </c>
      <c r="E514" s="59" t="s">
        <v>159</v>
      </c>
      <c r="F514" s="234">
        <v>31.41</v>
      </c>
    </row>
    <row r="515" spans="1:6" ht="12.75">
      <c r="A515" s="68">
        <v>20</v>
      </c>
      <c r="B515" s="200" t="s">
        <v>359</v>
      </c>
      <c r="C515" s="200" t="s">
        <v>532</v>
      </c>
      <c r="D515" s="68" t="s">
        <v>91</v>
      </c>
      <c r="E515" s="70" t="s">
        <v>160</v>
      </c>
      <c r="F515" s="235">
        <v>45522.01</v>
      </c>
    </row>
    <row r="516" spans="1:6" ht="12.75">
      <c r="A516" s="154">
        <v>21</v>
      </c>
      <c r="B516" s="194" t="s">
        <v>310</v>
      </c>
      <c r="C516" s="194" t="s">
        <v>533</v>
      </c>
      <c r="D516" s="59" t="s">
        <v>91</v>
      </c>
      <c r="E516" s="197" t="s">
        <v>161</v>
      </c>
      <c r="F516" s="234">
        <v>15332.5</v>
      </c>
    </row>
    <row r="517" spans="1:6" ht="12.75">
      <c r="A517" s="59"/>
      <c r="B517" s="236" t="s">
        <v>534</v>
      </c>
      <c r="C517" s="59"/>
      <c r="D517" s="59"/>
      <c r="E517" s="59"/>
      <c r="F517" s="205">
        <f>SUM(F496:F516)</f>
        <v>177290.72000000003</v>
      </c>
    </row>
    <row r="518" spans="1:6" ht="12.75">
      <c r="A518" s="154"/>
      <c r="B518" s="192" t="s">
        <v>206</v>
      </c>
      <c r="C518" s="154"/>
      <c r="D518" s="154"/>
      <c r="E518" s="154"/>
      <c r="F518" s="210">
        <f>F517+F495</f>
        <v>1249931.3599999999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4">
      <selection activeCell="H23" sqref="H22:H23"/>
    </sheetView>
  </sheetViews>
  <sheetFormatPr defaultColWidth="9.140625" defaultRowHeight="12.75"/>
  <cols>
    <col min="2" max="2" width="12.8515625" style="0" customWidth="1"/>
    <col min="3" max="3" width="13.140625" style="0" customWidth="1"/>
    <col min="4" max="4" width="32.421875" style="0" customWidth="1"/>
    <col min="5" max="5" width="18.140625" style="0" customWidth="1"/>
    <col min="8" max="8" width="28.57421875" style="0" customWidth="1"/>
  </cols>
  <sheetData>
    <row r="1" spans="1:8" ht="12.75">
      <c r="A1" s="59"/>
      <c r="B1" s="59"/>
      <c r="C1" s="59"/>
      <c r="D1" s="59"/>
      <c r="E1" s="59"/>
      <c r="F1" s="55"/>
      <c r="G1" s="55"/>
      <c r="H1" s="55"/>
    </row>
    <row r="2" spans="1:8" ht="12.75">
      <c r="A2" s="59"/>
      <c r="B2" s="59"/>
      <c r="C2" s="59"/>
      <c r="D2" s="59"/>
      <c r="E2" s="59"/>
      <c r="F2" s="55"/>
      <c r="G2" s="55"/>
      <c r="H2" s="55"/>
    </row>
    <row r="3" spans="1:8" ht="12.75">
      <c r="A3" s="59"/>
      <c r="B3" s="59"/>
      <c r="C3" s="59"/>
      <c r="D3" s="59"/>
      <c r="E3" s="59"/>
      <c r="F3" s="55"/>
      <c r="G3" s="55"/>
      <c r="H3" s="55"/>
    </row>
    <row r="4" spans="1:8" ht="12.75">
      <c r="A4" s="59"/>
      <c r="B4" s="59"/>
      <c r="C4" s="59"/>
      <c r="D4" s="59"/>
      <c r="E4" s="59"/>
      <c r="F4" s="55"/>
      <c r="G4" s="55"/>
      <c r="H4" s="55"/>
    </row>
    <row r="5" spans="1:8" ht="12.75">
      <c r="A5" s="59"/>
      <c r="B5" s="59"/>
      <c r="C5" s="59"/>
      <c r="D5" s="59"/>
      <c r="E5" s="59"/>
      <c r="F5" s="55"/>
      <c r="G5" s="55"/>
      <c r="H5" s="55"/>
    </row>
    <row r="6" spans="1:8" ht="12.75">
      <c r="A6" s="59"/>
      <c r="B6" s="75" t="s">
        <v>162</v>
      </c>
      <c r="C6" s="59"/>
      <c r="D6" s="59"/>
      <c r="E6" s="59"/>
      <c r="F6" s="55"/>
      <c r="G6" s="55"/>
      <c r="H6" s="55"/>
    </row>
    <row r="7" spans="1:8" ht="12.75">
      <c r="A7" s="59"/>
      <c r="B7" s="75"/>
      <c r="C7" s="59"/>
      <c r="D7" s="59"/>
      <c r="E7" s="59"/>
      <c r="F7" s="55"/>
      <c r="G7" s="55"/>
      <c r="H7" s="55"/>
    </row>
    <row r="8" spans="1:8" ht="12.75">
      <c r="A8" s="59"/>
      <c r="B8" s="75"/>
      <c r="C8" s="65" t="s">
        <v>42</v>
      </c>
      <c r="D8" s="66" t="s">
        <v>239</v>
      </c>
      <c r="E8" s="59"/>
      <c r="F8" s="55"/>
      <c r="G8" s="55"/>
      <c r="H8" s="55"/>
    </row>
    <row r="9" spans="1:8" ht="12.75">
      <c r="A9" s="59"/>
      <c r="B9" s="59"/>
      <c r="C9" s="59"/>
      <c r="D9" s="59"/>
      <c r="E9" s="59"/>
      <c r="F9" s="55"/>
      <c r="G9" s="55"/>
      <c r="H9" s="55"/>
    </row>
    <row r="10" spans="1:8" ht="51">
      <c r="A10" s="57" t="s">
        <v>5</v>
      </c>
      <c r="B10" s="57" t="s">
        <v>6</v>
      </c>
      <c r="C10" s="58" t="s">
        <v>7</v>
      </c>
      <c r="D10" s="57" t="s">
        <v>11</v>
      </c>
      <c r="E10" s="57" t="s">
        <v>10</v>
      </c>
      <c r="F10" s="55"/>
      <c r="G10" s="55"/>
      <c r="H10" s="55"/>
    </row>
    <row r="11" spans="1:8" ht="12.75">
      <c r="A11" s="59"/>
      <c r="B11" s="194" t="s">
        <v>535</v>
      </c>
      <c r="C11" s="59"/>
      <c r="D11" s="59"/>
      <c r="E11" s="59">
        <v>10094</v>
      </c>
      <c r="F11" s="55"/>
      <c r="G11" s="55"/>
      <c r="H11" s="55"/>
    </row>
    <row r="12" spans="1:8" ht="12.75">
      <c r="A12" s="59">
        <v>2</v>
      </c>
      <c r="B12" s="194" t="s">
        <v>384</v>
      </c>
      <c r="C12" s="194">
        <v>2908</v>
      </c>
      <c r="D12" s="194" t="s">
        <v>536</v>
      </c>
      <c r="E12" s="59">
        <v>529</v>
      </c>
      <c r="F12" s="55"/>
      <c r="G12" s="55"/>
      <c r="H12" s="55"/>
    </row>
    <row r="13" spans="1:8" ht="12.75">
      <c r="A13" s="59">
        <v>3</v>
      </c>
      <c r="B13" s="194" t="s">
        <v>365</v>
      </c>
      <c r="C13" s="194">
        <v>2721</v>
      </c>
      <c r="D13" s="194" t="s">
        <v>537</v>
      </c>
      <c r="E13" s="59">
        <v>761</v>
      </c>
      <c r="F13" s="55"/>
      <c r="G13" s="55"/>
      <c r="H13" s="55"/>
    </row>
    <row r="14" spans="1:8" ht="12.75">
      <c r="A14" s="59">
        <v>4</v>
      </c>
      <c r="B14" s="194" t="s">
        <v>229</v>
      </c>
      <c r="C14" s="194">
        <v>3169</v>
      </c>
      <c r="D14" s="194" t="s">
        <v>538</v>
      </c>
      <c r="E14" s="59">
        <v>621</v>
      </c>
      <c r="F14" s="55"/>
      <c r="G14" s="55"/>
      <c r="H14" s="55"/>
    </row>
    <row r="15" spans="1:8" ht="15.75" customHeight="1">
      <c r="A15" s="59"/>
      <c r="B15" s="238">
        <v>42461</v>
      </c>
      <c r="C15" s="59"/>
      <c r="D15" s="59"/>
      <c r="E15" s="59">
        <f>SUM(E12:E14)</f>
        <v>1911</v>
      </c>
      <c r="F15" s="55"/>
      <c r="G15" s="55"/>
      <c r="H15" s="55"/>
    </row>
    <row r="16" spans="1:8" ht="12.75">
      <c r="A16" s="59"/>
      <c r="B16" s="194" t="s">
        <v>425</v>
      </c>
      <c r="C16" s="59"/>
      <c r="D16" s="59"/>
      <c r="E16" s="59">
        <f>E11+E15</f>
        <v>12005</v>
      </c>
      <c r="F16" s="55"/>
      <c r="G16" s="55"/>
      <c r="H16" s="55"/>
    </row>
    <row r="17" spans="1:8" ht="12.75">
      <c r="A17" s="59"/>
      <c r="B17" s="59"/>
      <c r="C17" s="59"/>
      <c r="D17" s="59"/>
      <c r="E17" s="59"/>
      <c r="F17" s="55"/>
      <c r="G17" s="55"/>
      <c r="H17" s="55"/>
    </row>
    <row r="18" spans="1:8" ht="12.75">
      <c r="A18" s="59"/>
      <c r="B18" s="59"/>
      <c r="C18" s="59"/>
      <c r="D18" s="59"/>
      <c r="E18" s="59"/>
      <c r="F18" s="55"/>
      <c r="G18" s="55"/>
      <c r="H18" s="55"/>
    </row>
    <row r="19" spans="1:8" ht="12.75">
      <c r="A19" s="59"/>
      <c r="B19" s="75" t="s">
        <v>162</v>
      </c>
      <c r="C19" s="59"/>
      <c r="D19" s="59"/>
      <c r="E19" s="59"/>
      <c r="F19" s="55"/>
      <c r="G19" s="55"/>
      <c r="H19" s="55"/>
    </row>
    <row r="20" spans="1:8" ht="12.75">
      <c r="A20" s="59"/>
      <c r="B20" s="75"/>
      <c r="C20" s="59"/>
      <c r="D20" s="59"/>
      <c r="E20" s="59"/>
      <c r="F20" s="55"/>
      <c r="G20" s="55"/>
      <c r="H20" s="55"/>
    </row>
    <row r="21" spans="1:8" ht="12.75">
      <c r="A21" s="59"/>
      <c r="B21" s="75"/>
      <c r="C21" s="65" t="s">
        <v>42</v>
      </c>
      <c r="D21" s="66" t="s">
        <v>240</v>
      </c>
      <c r="E21" s="59"/>
      <c r="F21" s="55"/>
      <c r="G21" s="55"/>
      <c r="H21" s="55"/>
    </row>
    <row r="22" spans="1:8" ht="12.75">
      <c r="A22" s="59"/>
      <c r="B22" s="59"/>
      <c r="C22" s="59"/>
      <c r="D22" s="59"/>
      <c r="E22" s="59"/>
      <c r="F22" s="55"/>
      <c r="G22" s="55"/>
      <c r="H22" s="55"/>
    </row>
    <row r="23" spans="1:8" ht="51">
      <c r="A23" s="57" t="s">
        <v>5</v>
      </c>
      <c r="B23" s="57" t="s">
        <v>6</v>
      </c>
      <c r="C23" s="58" t="s">
        <v>7</v>
      </c>
      <c r="D23" s="57" t="s">
        <v>11</v>
      </c>
      <c r="E23" s="57" t="s">
        <v>10</v>
      </c>
      <c r="F23" s="55"/>
      <c r="G23" s="55"/>
      <c r="H23" s="55"/>
    </row>
    <row r="24" spans="1:8" ht="12.75">
      <c r="A24" s="57"/>
      <c r="B24" s="57" t="s">
        <v>541</v>
      </c>
      <c r="C24" s="58"/>
      <c r="D24" s="57"/>
      <c r="E24" s="57">
        <v>12005</v>
      </c>
      <c r="F24" s="55"/>
      <c r="G24" s="55"/>
      <c r="H24" s="55"/>
    </row>
    <row r="25" spans="1:8" ht="12.75">
      <c r="A25" s="59">
        <v>1</v>
      </c>
      <c r="B25" s="194" t="s">
        <v>542</v>
      </c>
      <c r="C25" s="59"/>
      <c r="D25" s="59"/>
      <c r="E25" s="59">
        <f>SUM(E21:E24)</f>
        <v>12005</v>
      </c>
      <c r="F25" s="55"/>
      <c r="G25" s="55"/>
      <c r="H25" s="55"/>
    </row>
    <row r="26" spans="1:8" ht="12.75">
      <c r="A26" s="59">
        <v>2</v>
      </c>
      <c r="B26" s="194" t="s">
        <v>391</v>
      </c>
      <c r="C26" s="60">
        <v>3667</v>
      </c>
      <c r="D26" s="194" t="s">
        <v>539</v>
      </c>
      <c r="E26" s="59">
        <v>1587</v>
      </c>
      <c r="F26" s="55"/>
      <c r="G26" s="55"/>
      <c r="H26" s="55"/>
    </row>
    <row r="27" spans="1:8" ht="12.75">
      <c r="A27" s="59">
        <v>3</v>
      </c>
      <c r="B27" s="194" t="s">
        <v>391</v>
      </c>
      <c r="C27" s="60">
        <v>3666</v>
      </c>
      <c r="D27" s="194" t="s">
        <v>536</v>
      </c>
      <c r="E27" s="59">
        <v>674</v>
      </c>
      <c r="F27" s="55"/>
      <c r="G27" s="55"/>
      <c r="H27" s="55"/>
    </row>
    <row r="28" spans="1:8" ht="12.75">
      <c r="A28" s="59">
        <v>4</v>
      </c>
      <c r="B28" s="194" t="s">
        <v>392</v>
      </c>
      <c r="C28" s="199" t="s">
        <v>540</v>
      </c>
      <c r="D28" s="194" t="s">
        <v>550</v>
      </c>
      <c r="E28" s="59">
        <f>569+2984</f>
        <v>3553</v>
      </c>
      <c r="F28" s="55"/>
      <c r="G28" s="55"/>
      <c r="H28" s="55"/>
    </row>
    <row r="29" spans="1:8" ht="13.5" thickBot="1">
      <c r="A29" s="68">
        <v>5</v>
      </c>
      <c r="B29" s="200" t="s">
        <v>394</v>
      </c>
      <c r="C29" s="68">
        <v>4359</v>
      </c>
      <c r="D29" s="200" t="s">
        <v>544</v>
      </c>
      <c r="E29" s="68">
        <v>1507</v>
      </c>
      <c r="F29" s="55"/>
      <c r="G29" s="55"/>
      <c r="H29" s="55"/>
    </row>
    <row r="30" spans="1:8" ht="13.5" thickBot="1">
      <c r="A30" s="61"/>
      <c r="B30" s="73" t="s">
        <v>163</v>
      </c>
      <c r="C30" s="73"/>
      <c r="D30" s="73"/>
      <c r="E30" s="62">
        <f>E24+E29</f>
        <v>13512</v>
      </c>
      <c r="F30" s="55"/>
      <c r="G30" s="55"/>
      <c r="H30" s="55"/>
    </row>
    <row r="31" spans="1:8" ht="12.75">
      <c r="A31" s="67"/>
      <c r="B31" s="67"/>
      <c r="C31" s="67"/>
      <c r="D31" s="67"/>
      <c r="E31" s="67"/>
      <c r="F31" s="55"/>
      <c r="G31" s="55"/>
      <c r="H31" s="55"/>
    </row>
    <row r="32" spans="1:8" ht="12.75">
      <c r="A32" s="59"/>
      <c r="B32" s="59"/>
      <c r="C32" s="59"/>
      <c r="D32" s="59"/>
      <c r="E32" s="59"/>
      <c r="F32" s="55"/>
      <c r="G32" s="55"/>
      <c r="H32" s="55"/>
    </row>
    <row r="33" spans="1:8" ht="12.75">
      <c r="A33" s="59"/>
      <c r="B33" s="59"/>
      <c r="C33" s="59"/>
      <c r="D33" s="59"/>
      <c r="E33" s="59"/>
      <c r="F33" s="55"/>
      <c r="G33" s="55"/>
      <c r="H33" s="55"/>
    </row>
    <row r="34" spans="1:8" ht="12.75">
      <c r="A34" s="59"/>
      <c r="B34" s="75" t="s">
        <v>162</v>
      </c>
      <c r="C34" s="59"/>
      <c r="D34" s="59"/>
      <c r="E34" s="59"/>
      <c r="F34" s="55"/>
      <c r="G34" s="55"/>
      <c r="H34" s="55"/>
    </row>
    <row r="35" spans="1:8" ht="12.75">
      <c r="A35" s="59"/>
      <c r="B35" s="75"/>
      <c r="C35" s="59"/>
      <c r="D35" s="59"/>
      <c r="E35" s="59"/>
      <c r="F35" s="55"/>
      <c r="G35" s="55"/>
      <c r="H35" s="55"/>
    </row>
    <row r="36" spans="1:8" ht="12.75">
      <c r="A36" s="59"/>
      <c r="B36" s="75"/>
      <c r="C36" s="65" t="s">
        <v>42</v>
      </c>
      <c r="D36" s="66" t="s">
        <v>264</v>
      </c>
      <c r="E36" s="59"/>
      <c r="F36" s="55"/>
      <c r="G36" s="55"/>
      <c r="H36" s="55"/>
    </row>
    <row r="37" spans="1:8" ht="12.75">
      <c r="A37" s="59"/>
      <c r="B37" s="59"/>
      <c r="C37" s="59"/>
      <c r="D37" s="59"/>
      <c r="E37" s="59"/>
      <c r="F37" s="55"/>
      <c r="G37" s="55"/>
      <c r="H37" s="55"/>
    </row>
    <row r="38" spans="1:8" ht="51">
      <c r="A38" s="57" t="s">
        <v>5</v>
      </c>
      <c r="B38" s="57" t="s">
        <v>6</v>
      </c>
      <c r="C38" s="58" t="s">
        <v>7</v>
      </c>
      <c r="D38" s="57" t="s">
        <v>545</v>
      </c>
      <c r="E38" s="57" t="s">
        <v>10</v>
      </c>
      <c r="F38" s="55"/>
      <c r="G38" s="55"/>
      <c r="H38" s="55"/>
    </row>
    <row r="39" spans="1:8" ht="12.75">
      <c r="A39" s="59"/>
      <c r="B39" s="57" t="s">
        <v>543</v>
      </c>
      <c r="C39" s="59"/>
      <c r="D39" s="59"/>
      <c r="E39" s="59">
        <v>19326</v>
      </c>
      <c r="F39" s="55"/>
      <c r="G39" s="55"/>
      <c r="H39" s="55"/>
    </row>
    <row r="40" spans="1:8" ht="12.75">
      <c r="A40" s="59">
        <v>1</v>
      </c>
      <c r="B40" s="194" t="s">
        <v>269</v>
      </c>
      <c r="C40" s="59">
        <v>4608</v>
      </c>
      <c r="D40" s="194" t="s">
        <v>546</v>
      </c>
      <c r="E40" s="59">
        <v>358</v>
      </c>
      <c r="F40" s="55"/>
      <c r="G40" s="55"/>
      <c r="H40" s="55"/>
    </row>
    <row r="41" spans="1:8" ht="12.75">
      <c r="A41" s="59">
        <v>2</v>
      </c>
      <c r="B41" s="194" t="s">
        <v>402</v>
      </c>
      <c r="C41" s="59">
        <v>4689</v>
      </c>
      <c r="D41" s="194" t="s">
        <v>550</v>
      </c>
      <c r="E41" s="59">
        <f>189+995</f>
        <v>1184</v>
      </c>
      <c r="F41" s="55"/>
      <c r="G41" s="55"/>
      <c r="H41" s="55"/>
    </row>
    <row r="42" spans="1:8" ht="12.75">
      <c r="A42" s="59">
        <v>3</v>
      </c>
      <c r="B42" s="194" t="s">
        <v>285</v>
      </c>
      <c r="C42" s="59">
        <v>5365</v>
      </c>
      <c r="D42" s="194" t="s">
        <v>547</v>
      </c>
      <c r="E42" s="59">
        <f>202+305</f>
        <v>507</v>
      </c>
      <c r="F42" s="55"/>
      <c r="G42" s="55"/>
      <c r="H42" s="55"/>
    </row>
    <row r="43" spans="1:8" ht="13.5" thickBot="1">
      <c r="A43" s="68"/>
      <c r="B43" s="200" t="s">
        <v>548</v>
      </c>
      <c r="C43" s="68"/>
      <c r="D43" s="68"/>
      <c r="E43" s="68">
        <f>SUM(E40:E42)</f>
        <v>2049</v>
      </c>
      <c r="F43" s="55"/>
      <c r="G43" s="55"/>
      <c r="H43" s="55"/>
    </row>
    <row r="44" spans="1:8" ht="12.75">
      <c r="A44" s="90"/>
      <c r="B44" s="91"/>
      <c r="C44" s="91"/>
      <c r="D44" s="91"/>
      <c r="E44" s="92"/>
      <c r="F44" s="55"/>
      <c r="G44" s="55"/>
      <c r="H44" s="55"/>
    </row>
    <row r="45" spans="1:8" ht="13.5" thickBot="1">
      <c r="A45" s="93"/>
      <c r="B45" s="94" t="s">
        <v>374</v>
      </c>
      <c r="C45" s="94"/>
      <c r="D45" s="94"/>
      <c r="E45" s="95">
        <f>E39+E43</f>
        <v>21375</v>
      </c>
      <c r="F45" s="55"/>
      <c r="G45" s="55"/>
      <c r="H45" s="55"/>
    </row>
    <row r="46" spans="1:8" ht="12.75">
      <c r="A46" s="63"/>
      <c r="B46" s="63"/>
      <c r="C46" s="63"/>
      <c r="D46" s="63"/>
      <c r="E46" s="63"/>
      <c r="F46" s="55"/>
      <c r="G46" s="55"/>
      <c r="H46" s="55"/>
    </row>
    <row r="47" spans="1:8" ht="12.75">
      <c r="A47" s="59"/>
      <c r="B47" s="59"/>
      <c r="C47" s="59"/>
      <c r="D47" s="59"/>
      <c r="E47" s="59"/>
      <c r="F47" s="55"/>
      <c r="G47" s="55"/>
      <c r="H47" s="55"/>
    </row>
    <row r="48" spans="1:8" ht="12.75">
      <c r="A48" s="59"/>
      <c r="B48" s="59"/>
      <c r="C48" s="59"/>
      <c r="D48" s="59"/>
      <c r="E48" s="59"/>
      <c r="F48" s="55"/>
      <c r="G48" s="55"/>
      <c r="H48" s="55"/>
    </row>
    <row r="49" spans="1:8" ht="12.75">
      <c r="A49" s="59"/>
      <c r="B49" s="75" t="s">
        <v>162</v>
      </c>
      <c r="C49" s="59"/>
      <c r="D49" s="59"/>
      <c r="E49" s="59"/>
      <c r="F49" s="55"/>
      <c r="G49" s="55"/>
      <c r="H49" s="55"/>
    </row>
    <row r="50" spans="1:8" ht="12.75">
      <c r="A50" s="59"/>
      <c r="B50" s="75"/>
      <c r="C50" s="59"/>
      <c r="D50" s="59"/>
      <c r="E50" s="59"/>
      <c r="F50" s="55"/>
      <c r="G50" s="55"/>
      <c r="H50" s="55"/>
    </row>
    <row r="51" spans="1:8" ht="12.75">
      <c r="A51" s="59"/>
      <c r="B51" s="75"/>
      <c r="C51" s="65" t="s">
        <v>42</v>
      </c>
      <c r="D51" s="66" t="s">
        <v>286</v>
      </c>
      <c r="E51" s="59"/>
      <c r="F51" s="55"/>
      <c r="G51" s="55"/>
      <c r="H51" s="55"/>
    </row>
    <row r="52" spans="1:8" ht="12.75">
      <c r="A52" s="59"/>
      <c r="B52" s="59"/>
      <c r="C52" s="59"/>
      <c r="D52" s="59"/>
      <c r="E52" s="59"/>
      <c r="F52" s="55"/>
      <c r="G52" s="55"/>
      <c r="H52" s="55"/>
    </row>
    <row r="53" spans="1:8" ht="51">
      <c r="A53" s="57" t="s">
        <v>5</v>
      </c>
      <c r="B53" s="57" t="s">
        <v>6</v>
      </c>
      <c r="C53" s="58" t="s">
        <v>7</v>
      </c>
      <c r="D53" s="57" t="s">
        <v>545</v>
      </c>
      <c r="E53" s="57" t="s">
        <v>10</v>
      </c>
      <c r="F53" s="55"/>
      <c r="G53" s="55"/>
      <c r="H53" s="55"/>
    </row>
    <row r="54" spans="1:8" ht="12.75">
      <c r="A54" s="59"/>
      <c r="B54" s="57" t="s">
        <v>526</v>
      </c>
      <c r="C54" s="59"/>
      <c r="D54" s="59"/>
      <c r="E54" s="59">
        <v>21375</v>
      </c>
      <c r="F54" s="55"/>
      <c r="G54" s="55"/>
      <c r="H54" s="55"/>
    </row>
    <row r="55" spans="1:8" ht="12.75">
      <c r="A55" s="59">
        <v>2</v>
      </c>
      <c r="B55" s="194" t="s">
        <v>406</v>
      </c>
      <c r="C55" s="59">
        <v>5372</v>
      </c>
      <c r="D55" s="194" t="s">
        <v>549</v>
      </c>
      <c r="E55" s="59">
        <v>247</v>
      </c>
      <c r="F55" s="55"/>
      <c r="G55" s="55"/>
      <c r="H55" s="55"/>
    </row>
    <row r="56" spans="1:8" ht="12.75">
      <c r="A56" s="59">
        <v>3</v>
      </c>
      <c r="B56" s="194" t="s">
        <v>294</v>
      </c>
      <c r="C56" s="59">
        <v>5543</v>
      </c>
      <c r="D56" s="194" t="s">
        <v>550</v>
      </c>
      <c r="E56" s="59">
        <f>180+948</f>
        <v>1128</v>
      </c>
      <c r="F56" s="55"/>
      <c r="G56" s="55"/>
      <c r="H56" s="55"/>
    </row>
    <row r="57" spans="1:8" ht="12.75">
      <c r="A57" s="59">
        <v>4</v>
      </c>
      <c r="B57" s="194" t="s">
        <v>411</v>
      </c>
      <c r="C57" s="194" t="s">
        <v>551</v>
      </c>
      <c r="D57" s="194" t="s">
        <v>552</v>
      </c>
      <c r="E57" s="59">
        <f>336+6</f>
        <v>342</v>
      </c>
      <c r="F57" s="55"/>
      <c r="G57" s="55"/>
      <c r="H57" s="55"/>
    </row>
    <row r="58" spans="1:8" ht="13.5" thickBot="1">
      <c r="A58" s="68"/>
      <c r="B58" s="200" t="s">
        <v>553</v>
      </c>
      <c r="C58" s="68"/>
      <c r="D58" s="68"/>
      <c r="E58" s="68">
        <f>SUM(E55:E57)</f>
        <v>1717</v>
      </c>
      <c r="F58" s="55"/>
      <c r="G58" s="55"/>
      <c r="H58" s="55"/>
    </row>
    <row r="59" spans="1:8" ht="12.75">
      <c r="A59" s="90"/>
      <c r="B59" s="91"/>
      <c r="C59" s="91"/>
      <c r="D59" s="91"/>
      <c r="E59" s="92"/>
      <c r="F59" s="55"/>
      <c r="G59" s="55"/>
      <c r="H59" s="55"/>
    </row>
    <row r="60" spans="1:8" ht="13.5" thickBot="1">
      <c r="A60" s="93"/>
      <c r="B60" s="94" t="s">
        <v>374</v>
      </c>
      <c r="C60" s="94"/>
      <c r="D60" s="94"/>
      <c r="E60" s="95">
        <f>E54+E58</f>
        <v>23092</v>
      </c>
      <c r="F60" s="55"/>
      <c r="G60" s="55"/>
      <c r="H60" s="55"/>
    </row>
    <row r="61" spans="1:8" ht="12.75">
      <c r="A61" s="59"/>
      <c r="B61" s="75"/>
      <c r="C61" s="65" t="s">
        <v>42</v>
      </c>
      <c r="D61" s="66" t="s">
        <v>239</v>
      </c>
      <c r="E61" s="59"/>
      <c r="F61" s="55"/>
      <c r="G61" s="55"/>
      <c r="H61" s="55"/>
    </row>
    <row r="62" spans="1:8" ht="12.75">
      <c r="A62" s="59"/>
      <c r="B62" s="59"/>
      <c r="C62" s="59"/>
      <c r="D62" s="59"/>
      <c r="E62" s="59"/>
      <c r="F62" s="55"/>
      <c r="G62" s="55"/>
      <c r="H62" s="55"/>
    </row>
    <row r="63" spans="1:8" ht="51">
      <c r="A63" s="57" t="s">
        <v>5</v>
      </c>
      <c r="B63" s="57" t="s">
        <v>6</v>
      </c>
      <c r="C63" s="58" t="s">
        <v>7</v>
      </c>
      <c r="D63" s="57" t="s">
        <v>11</v>
      </c>
      <c r="E63" s="57" t="s">
        <v>10</v>
      </c>
      <c r="F63" s="55"/>
      <c r="G63" s="55"/>
      <c r="H63" s="55"/>
    </row>
    <row r="64" spans="1:8" ht="12.75">
      <c r="A64" s="57"/>
      <c r="B64" s="57" t="s">
        <v>464</v>
      </c>
      <c r="C64" s="58"/>
      <c r="D64" s="57"/>
      <c r="E64" s="57">
        <v>333800</v>
      </c>
      <c r="F64" s="55"/>
      <c r="G64" s="55"/>
      <c r="H64" s="55"/>
    </row>
    <row r="65" spans="1:8" ht="12.75">
      <c r="A65" s="59">
        <v>1</v>
      </c>
      <c r="B65" s="194" t="s">
        <v>383</v>
      </c>
      <c r="C65" s="59">
        <v>2817</v>
      </c>
      <c r="D65" s="194" t="s">
        <v>554</v>
      </c>
      <c r="E65" s="59">
        <v>20128</v>
      </c>
      <c r="F65" s="55"/>
      <c r="G65" s="55"/>
      <c r="H65" s="55"/>
    </row>
    <row r="66" spans="1:8" ht="12.75">
      <c r="A66" s="68">
        <v>2</v>
      </c>
      <c r="B66" s="200" t="s">
        <v>227</v>
      </c>
      <c r="C66" s="68">
        <v>3143</v>
      </c>
      <c r="D66" s="200" t="s">
        <v>555</v>
      </c>
      <c r="E66" s="68">
        <v>32316</v>
      </c>
      <c r="F66" s="55"/>
      <c r="G66" s="55"/>
      <c r="H66" s="55"/>
    </row>
    <row r="67" spans="1:8" ht="12.75">
      <c r="A67" s="71">
        <v>3</v>
      </c>
      <c r="B67" s="200" t="s">
        <v>227</v>
      </c>
      <c r="C67" s="63">
        <v>3142</v>
      </c>
      <c r="D67" s="203" t="s">
        <v>556</v>
      </c>
      <c r="E67" s="239">
        <v>20328</v>
      </c>
      <c r="F67" s="55"/>
      <c r="G67" s="55"/>
      <c r="H67" s="55"/>
    </row>
    <row r="68" spans="1:8" ht="13.5" thickBot="1">
      <c r="A68" s="71"/>
      <c r="B68" s="203" t="s">
        <v>558</v>
      </c>
      <c r="C68" s="63"/>
      <c r="D68" s="203"/>
      <c r="E68" s="239">
        <f>SUM(E65:E67)</f>
        <v>72772</v>
      </c>
      <c r="F68" s="55"/>
      <c r="G68" s="55"/>
      <c r="H68" s="55"/>
    </row>
    <row r="69" spans="1:8" ht="13.5" thickBot="1">
      <c r="A69" s="61"/>
      <c r="B69" s="73" t="s">
        <v>557</v>
      </c>
      <c r="C69" s="73"/>
      <c r="D69" s="73"/>
      <c r="E69" s="62">
        <f>E64+E68</f>
        <v>406572</v>
      </c>
      <c r="F69" s="55"/>
      <c r="G69" s="55"/>
      <c r="H69" s="55"/>
    </row>
    <row r="70" spans="1:8" ht="12.75">
      <c r="A70" s="67"/>
      <c r="B70" s="67"/>
      <c r="C70" s="67"/>
      <c r="D70" s="67"/>
      <c r="E70" s="67"/>
      <c r="F70" s="55"/>
      <c r="G70" s="55"/>
      <c r="H70" s="55"/>
    </row>
    <row r="71" spans="1:8" ht="12.75">
      <c r="A71" s="59"/>
      <c r="B71" s="59"/>
      <c r="C71" s="59"/>
      <c r="D71" s="59"/>
      <c r="E71" s="59"/>
      <c r="F71" s="55"/>
      <c r="G71" s="55"/>
      <c r="H71" s="55"/>
    </row>
    <row r="72" spans="1:8" ht="12.75">
      <c r="A72" s="59"/>
      <c r="B72" s="59"/>
      <c r="C72" s="59"/>
      <c r="D72" s="59"/>
      <c r="E72" s="59"/>
      <c r="F72" s="55"/>
      <c r="G72" s="55"/>
      <c r="H72" s="55"/>
    </row>
    <row r="73" spans="1:8" ht="12.75">
      <c r="A73" s="59"/>
      <c r="B73" s="59"/>
      <c r="C73" s="59"/>
      <c r="D73" s="59"/>
      <c r="E73" s="59"/>
      <c r="F73" s="55"/>
      <c r="G73" s="55"/>
      <c r="H73" s="55"/>
    </row>
    <row r="74" spans="1:8" ht="12.75">
      <c r="A74" s="59"/>
      <c r="B74" s="75" t="s">
        <v>164</v>
      </c>
      <c r="C74" s="59"/>
      <c r="D74" s="59"/>
      <c r="E74" s="59"/>
      <c r="F74" s="55"/>
      <c r="G74" s="55"/>
      <c r="H74" s="55"/>
    </row>
    <row r="75" spans="1:8" ht="12.75">
      <c r="A75" s="59"/>
      <c r="B75" s="75"/>
      <c r="C75" s="59"/>
      <c r="D75" s="59"/>
      <c r="E75" s="59"/>
      <c r="F75" s="55"/>
      <c r="G75" s="55"/>
      <c r="H75" s="55"/>
    </row>
    <row r="76" spans="1:8" ht="12.75">
      <c r="A76" s="59"/>
      <c r="B76" s="75"/>
      <c r="C76" s="65" t="s">
        <v>42</v>
      </c>
      <c r="D76" s="66" t="s">
        <v>240</v>
      </c>
      <c r="E76" s="59"/>
      <c r="F76" s="55"/>
      <c r="G76" s="55"/>
      <c r="H76" s="55"/>
    </row>
    <row r="77" spans="1:8" ht="12.75">
      <c r="A77" s="59"/>
      <c r="B77" s="59"/>
      <c r="C77" s="59"/>
      <c r="D77" s="59"/>
      <c r="E77" s="59"/>
      <c r="F77" s="55"/>
      <c r="G77" s="55"/>
      <c r="H77" s="55"/>
    </row>
    <row r="78" spans="1:8" ht="51">
      <c r="A78" s="57" t="s">
        <v>5</v>
      </c>
      <c r="B78" s="57" t="s">
        <v>6</v>
      </c>
      <c r="C78" s="58" t="s">
        <v>7</v>
      </c>
      <c r="D78" s="57" t="s">
        <v>11</v>
      </c>
      <c r="E78" s="57" t="s">
        <v>10</v>
      </c>
      <c r="F78" s="55"/>
      <c r="G78" s="55"/>
      <c r="H78" s="55"/>
    </row>
    <row r="79" spans="1:8" ht="12.75">
      <c r="A79" s="59">
        <v>1</v>
      </c>
      <c r="B79" s="57" t="s">
        <v>559</v>
      </c>
      <c r="C79" s="59"/>
      <c r="D79" s="59"/>
      <c r="E79" s="96">
        <v>406572</v>
      </c>
      <c r="F79" s="55"/>
      <c r="G79" s="55"/>
      <c r="H79" s="55"/>
    </row>
    <row r="80" spans="1:8" ht="12.75">
      <c r="A80" s="59">
        <v>2</v>
      </c>
      <c r="B80" s="194" t="s">
        <v>393</v>
      </c>
      <c r="C80" s="59">
        <v>4082</v>
      </c>
      <c r="D80" s="194" t="s">
        <v>560</v>
      </c>
      <c r="E80" s="96">
        <v>21544</v>
      </c>
      <c r="F80" s="55"/>
      <c r="G80" s="55"/>
      <c r="H80" s="55"/>
    </row>
    <row r="81" spans="1:8" ht="12.75">
      <c r="A81" s="59">
        <v>3</v>
      </c>
      <c r="B81" s="194" t="s">
        <v>393</v>
      </c>
      <c r="C81" s="59">
        <v>4083</v>
      </c>
      <c r="D81" s="194" t="s">
        <v>561</v>
      </c>
      <c r="E81" s="96">
        <v>20128</v>
      </c>
      <c r="F81" s="55"/>
      <c r="G81" s="55"/>
      <c r="H81" s="55"/>
    </row>
    <row r="82" spans="1:8" ht="12.75">
      <c r="A82" s="59"/>
      <c r="B82" s="59"/>
      <c r="C82" s="59"/>
      <c r="D82" s="59"/>
      <c r="E82" s="96"/>
      <c r="F82" s="55"/>
      <c r="G82" s="55"/>
      <c r="H82" s="55"/>
    </row>
    <row r="83" spans="1:8" ht="13.5" thickBot="1">
      <c r="A83" s="59"/>
      <c r="B83" s="203" t="s">
        <v>562</v>
      </c>
      <c r="C83" s="59"/>
      <c r="D83" s="59"/>
      <c r="E83" s="96">
        <f>SUM(E80:E82)</f>
        <v>41672</v>
      </c>
      <c r="F83" s="55"/>
      <c r="G83" s="55"/>
      <c r="H83" s="55"/>
    </row>
    <row r="84" spans="1:8" ht="13.5" thickBot="1">
      <c r="A84" s="59"/>
      <c r="B84" s="73" t="s">
        <v>557</v>
      </c>
      <c r="C84" s="59"/>
      <c r="D84" s="59"/>
      <c r="E84" s="96">
        <f>E79+E83</f>
        <v>448244</v>
      </c>
      <c r="F84" s="55"/>
      <c r="G84" s="55"/>
      <c r="H84" s="55"/>
    </row>
    <row r="85" spans="1:8" ht="12.75">
      <c r="A85" s="59"/>
      <c r="B85" s="59"/>
      <c r="C85" s="59"/>
      <c r="D85" s="59"/>
      <c r="E85" s="96"/>
      <c r="F85" s="55"/>
      <c r="G85" s="55"/>
      <c r="H85" s="55"/>
    </row>
    <row r="86" spans="1:8" ht="12.75">
      <c r="A86" s="68"/>
      <c r="B86" s="68"/>
      <c r="C86" s="68"/>
      <c r="D86" s="68"/>
      <c r="E86" s="68"/>
      <c r="F86" s="55"/>
      <c r="G86" s="55"/>
      <c r="H86" s="55"/>
    </row>
    <row r="87" spans="1:8" ht="12.75">
      <c r="A87" s="59"/>
      <c r="B87" s="59"/>
      <c r="C87" s="59"/>
      <c r="D87" s="59"/>
      <c r="E87" s="97"/>
      <c r="F87" s="55"/>
      <c r="G87" s="55"/>
      <c r="H87" s="55"/>
    </row>
    <row r="88" spans="1:8" ht="12.75">
      <c r="A88" s="59"/>
      <c r="B88" s="75" t="s">
        <v>164</v>
      </c>
      <c r="C88" s="59"/>
      <c r="D88" s="59"/>
      <c r="E88" s="59"/>
      <c r="F88" s="55"/>
      <c r="G88" s="55"/>
      <c r="H88" s="55"/>
    </row>
    <row r="89" spans="1:8" ht="12.75">
      <c r="A89" s="59"/>
      <c r="B89" s="75"/>
      <c r="C89" s="59"/>
      <c r="D89" s="59"/>
      <c r="E89" s="59"/>
      <c r="F89" s="55"/>
      <c r="G89" s="55"/>
      <c r="H89" s="55"/>
    </row>
    <row r="90" spans="1:8" ht="12.75">
      <c r="A90" s="59"/>
      <c r="B90" s="75"/>
      <c r="C90" s="65" t="s">
        <v>42</v>
      </c>
      <c r="D90" s="66" t="s">
        <v>264</v>
      </c>
      <c r="E90" s="59"/>
      <c r="F90" s="55"/>
      <c r="G90" s="55"/>
      <c r="H90" s="55"/>
    </row>
    <row r="91" spans="1:8" ht="12.75">
      <c r="A91" s="59"/>
      <c r="B91" s="59"/>
      <c r="C91" s="59"/>
      <c r="D91" s="59"/>
      <c r="E91" s="59"/>
      <c r="F91" s="55"/>
      <c r="G91" s="55"/>
      <c r="H91" s="55"/>
    </row>
    <row r="92" spans="1:8" ht="51">
      <c r="A92" s="57" t="s">
        <v>5</v>
      </c>
      <c r="B92" s="57" t="s">
        <v>6</v>
      </c>
      <c r="C92" s="58" t="s">
        <v>7</v>
      </c>
      <c r="D92" s="57" t="s">
        <v>11</v>
      </c>
      <c r="E92" s="57" t="s">
        <v>10</v>
      </c>
      <c r="F92" s="55"/>
      <c r="G92" s="55"/>
      <c r="H92" s="55"/>
    </row>
    <row r="93" spans="1:8" ht="12.75">
      <c r="A93" s="59">
        <v>1</v>
      </c>
      <c r="B93" s="57" t="s">
        <v>563</v>
      </c>
      <c r="C93" s="59"/>
      <c r="D93" s="59"/>
      <c r="E93" s="59">
        <v>448244</v>
      </c>
      <c r="F93" s="55"/>
      <c r="G93" s="55"/>
      <c r="H93" s="55"/>
    </row>
    <row r="94" spans="1:8" ht="12.75">
      <c r="A94" s="59">
        <v>2</v>
      </c>
      <c r="B94" s="194" t="s">
        <v>272</v>
      </c>
      <c r="C94" s="59">
        <v>4609</v>
      </c>
      <c r="D94" s="194" t="s">
        <v>564</v>
      </c>
      <c r="E94" s="59">
        <v>21504</v>
      </c>
      <c r="F94" s="55"/>
      <c r="G94" s="55"/>
      <c r="H94" s="55"/>
    </row>
    <row r="95" spans="1:8" ht="12.75">
      <c r="A95" s="59">
        <v>3</v>
      </c>
      <c r="B95" s="194" t="s">
        <v>272</v>
      </c>
      <c r="C95" s="59">
        <v>4610</v>
      </c>
      <c r="D95" s="194" t="s">
        <v>565</v>
      </c>
      <c r="E95" s="59">
        <v>21504</v>
      </c>
      <c r="F95" s="55"/>
      <c r="G95" s="55"/>
      <c r="H95" s="55"/>
    </row>
    <row r="96" spans="1:8" ht="12.75">
      <c r="A96" s="68">
        <f>A95+1</f>
        <v>4</v>
      </c>
      <c r="B96" s="200" t="s">
        <v>402</v>
      </c>
      <c r="C96" s="68">
        <v>4691</v>
      </c>
      <c r="D96" s="200" t="s">
        <v>566</v>
      </c>
      <c r="E96" s="68">
        <v>21504</v>
      </c>
      <c r="F96" s="55"/>
      <c r="G96" s="55"/>
      <c r="H96" s="55"/>
    </row>
    <row r="97" spans="1:8" ht="12.75">
      <c r="A97" s="68">
        <f>A96+1</f>
        <v>5</v>
      </c>
      <c r="B97" s="200" t="s">
        <v>402</v>
      </c>
      <c r="C97" s="68">
        <v>4685</v>
      </c>
      <c r="D97" s="200" t="s">
        <v>567</v>
      </c>
      <c r="E97" s="68">
        <v>21544</v>
      </c>
      <c r="F97" s="55"/>
      <c r="G97" s="55"/>
      <c r="H97" s="55"/>
    </row>
    <row r="98" spans="1:8" ht="12.75">
      <c r="A98" s="68">
        <f>A97+1</f>
        <v>6</v>
      </c>
      <c r="B98" s="200" t="s">
        <v>402</v>
      </c>
      <c r="C98" s="68">
        <v>4686</v>
      </c>
      <c r="D98" s="200" t="s">
        <v>568</v>
      </c>
      <c r="E98" s="68">
        <v>21544</v>
      </c>
      <c r="F98" s="55"/>
      <c r="G98" s="55"/>
      <c r="H98" s="55"/>
    </row>
    <row r="99" spans="1:8" ht="12.75">
      <c r="A99" s="68">
        <f>A98+1</f>
        <v>7</v>
      </c>
      <c r="B99" s="203" t="s">
        <v>402</v>
      </c>
      <c r="C99" s="63">
        <v>4687</v>
      </c>
      <c r="D99" s="203" t="s">
        <v>569</v>
      </c>
      <c r="E99" s="239">
        <v>16974</v>
      </c>
      <c r="F99" s="55"/>
      <c r="G99" s="55"/>
      <c r="H99" s="55"/>
    </row>
    <row r="100" spans="1:8" ht="12.75">
      <c r="A100" s="68">
        <f>A99+1</f>
        <v>8</v>
      </c>
      <c r="B100" s="203" t="s">
        <v>402</v>
      </c>
      <c r="C100" s="63">
        <v>4690</v>
      </c>
      <c r="D100" s="203" t="s">
        <v>570</v>
      </c>
      <c r="E100" s="239">
        <v>21544</v>
      </c>
      <c r="F100" s="55"/>
      <c r="G100" s="55"/>
      <c r="H100" s="55"/>
    </row>
    <row r="101" spans="1:8" ht="13.5" thickBot="1">
      <c r="A101" s="68">
        <f>A100+1</f>
        <v>9</v>
      </c>
      <c r="B101" s="203" t="s">
        <v>348</v>
      </c>
      <c r="C101" s="63">
        <v>5172</v>
      </c>
      <c r="D101" s="203" t="s">
        <v>572</v>
      </c>
      <c r="E101" s="239">
        <v>21544</v>
      </c>
      <c r="F101" s="55"/>
      <c r="G101" s="55"/>
      <c r="H101" s="55"/>
    </row>
    <row r="102" spans="1:8" ht="13.5" thickBot="1">
      <c r="A102" s="74"/>
      <c r="B102" s="203" t="s">
        <v>571</v>
      </c>
      <c r="C102" s="73"/>
      <c r="D102" s="73"/>
      <c r="E102" s="62">
        <f>SUM(E94:E101)</f>
        <v>167662</v>
      </c>
      <c r="F102" s="55"/>
      <c r="G102" s="55"/>
      <c r="H102" s="55"/>
    </row>
    <row r="103" spans="1:8" ht="13.5" thickBot="1">
      <c r="A103" s="67"/>
      <c r="B103" s="73" t="s">
        <v>557</v>
      </c>
      <c r="C103" s="67"/>
      <c r="D103" s="67"/>
      <c r="E103" s="67">
        <f>E102+E93-32316</f>
        <v>583590</v>
      </c>
      <c r="F103" s="55"/>
      <c r="G103" s="55"/>
      <c r="H103" s="55"/>
    </row>
    <row r="104" spans="1:8" ht="12.75">
      <c r="A104" s="59"/>
      <c r="B104" s="59"/>
      <c r="C104" s="59"/>
      <c r="D104" s="59"/>
      <c r="E104" s="59"/>
      <c r="F104" s="55"/>
      <c r="G104" s="55"/>
      <c r="H104" s="55"/>
    </row>
    <row r="105" spans="1:8" ht="12.75">
      <c r="A105" s="59"/>
      <c r="B105" s="75" t="s">
        <v>164</v>
      </c>
      <c r="C105" s="59"/>
      <c r="D105" s="59"/>
      <c r="E105" s="59"/>
      <c r="F105" s="55"/>
      <c r="G105" s="55"/>
      <c r="H105" s="55"/>
    </row>
    <row r="106" spans="1:8" ht="12.75">
      <c r="A106" s="59"/>
      <c r="B106" s="75"/>
      <c r="C106" s="59"/>
      <c r="D106" s="59"/>
      <c r="E106" s="59"/>
      <c r="F106" s="55"/>
      <c r="G106" s="55"/>
      <c r="H106" s="55"/>
    </row>
    <row r="107" spans="1:8" ht="12.75">
      <c r="A107" s="59"/>
      <c r="B107" s="75"/>
      <c r="C107" s="65" t="s">
        <v>42</v>
      </c>
      <c r="D107" s="66" t="s">
        <v>264</v>
      </c>
      <c r="E107" s="59"/>
      <c r="F107" s="55"/>
      <c r="G107" s="55"/>
      <c r="H107" s="55"/>
    </row>
    <row r="108" spans="1:8" ht="12.75">
      <c r="A108" s="59"/>
      <c r="B108" s="59"/>
      <c r="C108" s="59"/>
      <c r="D108" s="59"/>
      <c r="E108" s="59"/>
      <c r="F108" s="55"/>
      <c r="G108" s="55"/>
      <c r="H108" s="55"/>
    </row>
    <row r="109" spans="1:8" ht="51">
      <c r="A109" s="57" t="s">
        <v>5</v>
      </c>
      <c r="B109" s="57" t="s">
        <v>6</v>
      </c>
      <c r="C109" s="58" t="s">
        <v>7</v>
      </c>
      <c r="D109" s="57" t="s">
        <v>11</v>
      </c>
      <c r="E109" s="57" t="s">
        <v>10</v>
      </c>
      <c r="F109" s="55"/>
      <c r="G109" s="55"/>
      <c r="H109" s="55"/>
    </row>
    <row r="110" spans="1:8" ht="12.75">
      <c r="A110" s="59"/>
      <c r="B110" s="57" t="s">
        <v>573</v>
      </c>
      <c r="C110" s="59"/>
      <c r="D110" s="59"/>
      <c r="E110" s="59">
        <v>583590</v>
      </c>
      <c r="F110" s="55"/>
      <c r="G110" s="55"/>
      <c r="H110" s="55"/>
    </row>
    <row r="111" spans="1:8" ht="12.75">
      <c r="A111" s="59">
        <v>1</v>
      </c>
      <c r="B111" s="194" t="s">
        <v>406</v>
      </c>
      <c r="C111" s="59">
        <v>5373</v>
      </c>
      <c r="D111" s="194" t="s">
        <v>574</v>
      </c>
      <c r="E111" s="59">
        <v>21544</v>
      </c>
      <c r="F111" s="55"/>
      <c r="G111" s="55"/>
      <c r="H111" s="55"/>
    </row>
    <row r="112" spans="1:8" ht="12.75">
      <c r="A112" s="59">
        <v>2</v>
      </c>
      <c r="B112" s="194" t="s">
        <v>359</v>
      </c>
      <c r="C112" s="59">
        <v>6022</v>
      </c>
      <c r="D112" s="194" t="s">
        <v>575</v>
      </c>
      <c r="E112" s="59">
        <v>23032</v>
      </c>
      <c r="F112" s="55"/>
      <c r="G112" s="55"/>
      <c r="H112" s="55"/>
    </row>
    <row r="113" spans="1:8" ht="12.75">
      <c r="A113" s="59">
        <v>3</v>
      </c>
      <c r="B113" s="194" t="s">
        <v>359</v>
      </c>
      <c r="C113" s="59">
        <v>6024</v>
      </c>
      <c r="D113" s="194" t="s">
        <v>576</v>
      </c>
      <c r="E113" s="59">
        <v>22632</v>
      </c>
      <c r="F113" s="55"/>
      <c r="G113" s="55"/>
      <c r="H113" s="55"/>
    </row>
    <row r="114" spans="1:8" ht="12.75">
      <c r="A114" s="59">
        <v>4</v>
      </c>
      <c r="B114" s="194" t="s">
        <v>359</v>
      </c>
      <c r="C114" s="59">
        <v>6019</v>
      </c>
      <c r="D114" s="194" t="s">
        <v>577</v>
      </c>
      <c r="E114" s="59">
        <v>22632</v>
      </c>
      <c r="F114" s="55"/>
      <c r="G114" s="55"/>
      <c r="H114" s="55"/>
    </row>
    <row r="115" spans="1:8" ht="12.75">
      <c r="A115" s="59">
        <v>5</v>
      </c>
      <c r="B115" s="194" t="s">
        <v>359</v>
      </c>
      <c r="C115" s="59">
        <v>6023</v>
      </c>
      <c r="D115" s="194" t="s">
        <v>578</v>
      </c>
      <c r="E115" s="59">
        <v>22632</v>
      </c>
      <c r="F115" s="55"/>
      <c r="G115" s="55"/>
      <c r="H115" s="55"/>
    </row>
    <row r="116" spans="1:8" ht="12.75">
      <c r="A116" s="59">
        <v>6</v>
      </c>
      <c r="B116" s="194" t="s">
        <v>359</v>
      </c>
      <c r="C116" s="59">
        <v>6020</v>
      </c>
      <c r="D116" s="194" t="s">
        <v>579</v>
      </c>
      <c r="E116" s="59">
        <v>22632</v>
      </c>
      <c r="F116" s="55"/>
      <c r="G116" s="55"/>
      <c r="H116" s="55"/>
    </row>
    <row r="117" spans="1:8" ht="12.75">
      <c r="A117" s="59">
        <v>7</v>
      </c>
      <c r="B117" s="194" t="s">
        <v>359</v>
      </c>
      <c r="C117" s="59">
        <v>6021</v>
      </c>
      <c r="D117" s="194" t="s">
        <v>580</v>
      </c>
      <c r="E117" s="59">
        <v>23032</v>
      </c>
      <c r="F117" s="55"/>
      <c r="G117" s="55"/>
      <c r="H117" s="55"/>
    </row>
    <row r="118" spans="1:8" ht="13.5" thickBot="1">
      <c r="A118" s="59"/>
      <c r="B118" s="203" t="s">
        <v>581</v>
      </c>
      <c r="C118" s="59"/>
      <c r="D118" s="194"/>
      <c r="E118" s="59">
        <f>SUM(E111:E117)</f>
        <v>158136</v>
      </c>
      <c r="F118" s="55"/>
      <c r="G118" s="55"/>
      <c r="H118" s="55"/>
    </row>
    <row r="119" spans="1:8" ht="13.5" thickBot="1">
      <c r="A119" s="59"/>
      <c r="B119" s="73" t="s">
        <v>557</v>
      </c>
      <c r="C119" s="59"/>
      <c r="D119" s="194"/>
      <c r="E119" s="59">
        <f>E110+E118</f>
        <v>741726</v>
      </c>
      <c r="F119" s="55"/>
      <c r="G119" s="55"/>
      <c r="H119" s="55"/>
    </row>
    <row r="120" spans="1:8" ht="12.75">
      <c r="A120" s="59"/>
      <c r="B120" s="194"/>
      <c r="C120" s="59"/>
      <c r="D120" s="194"/>
      <c r="E120" s="59"/>
      <c r="F120" s="55"/>
      <c r="G120" s="55"/>
      <c r="H120" s="55"/>
    </row>
    <row r="121" spans="1:8" ht="12.75">
      <c r="A121" s="59"/>
      <c r="B121" s="59"/>
      <c r="C121" s="59"/>
      <c r="D121" s="59"/>
      <c r="E121" s="59"/>
      <c r="F121" s="55"/>
      <c r="G121" s="55"/>
      <c r="H121" s="55"/>
    </row>
    <row r="122" spans="1:8" ht="12.75">
      <c r="A122" s="59"/>
      <c r="B122" s="75" t="s">
        <v>165</v>
      </c>
      <c r="C122" s="59"/>
      <c r="D122" s="59"/>
      <c r="E122" s="59"/>
      <c r="F122" s="55"/>
      <c r="G122" s="55"/>
      <c r="H122" s="55"/>
    </row>
    <row r="123" spans="1:8" ht="12.75">
      <c r="A123" s="59"/>
      <c r="B123" s="75"/>
      <c r="C123" s="59"/>
      <c r="D123" s="59"/>
      <c r="E123" s="59"/>
      <c r="F123" s="55"/>
      <c r="G123" s="55"/>
      <c r="H123" s="55"/>
    </row>
    <row r="124" spans="1:8" ht="12.75">
      <c r="A124" s="59"/>
      <c r="B124" s="75"/>
      <c r="C124" s="65" t="s">
        <v>42</v>
      </c>
      <c r="D124" s="66" t="s">
        <v>239</v>
      </c>
      <c r="E124" s="59"/>
      <c r="F124" s="55"/>
      <c r="G124" s="55"/>
      <c r="H124" s="55"/>
    </row>
    <row r="125" spans="1:8" ht="12.75">
      <c r="A125" s="59"/>
      <c r="B125" s="59"/>
      <c r="C125" s="59"/>
      <c r="D125" s="59"/>
      <c r="E125" s="59"/>
      <c r="F125" s="55"/>
      <c r="G125" s="55"/>
      <c r="H125" s="55"/>
    </row>
    <row r="126" spans="1:8" ht="51">
      <c r="A126" s="57" t="s">
        <v>5</v>
      </c>
      <c r="B126" s="57" t="s">
        <v>6</v>
      </c>
      <c r="C126" s="58" t="s">
        <v>7</v>
      </c>
      <c r="D126" s="57" t="s">
        <v>8</v>
      </c>
      <c r="E126" s="57" t="s">
        <v>10</v>
      </c>
      <c r="F126" s="55"/>
      <c r="G126" s="55"/>
      <c r="H126" s="55"/>
    </row>
    <row r="127" spans="1:8" ht="12.75">
      <c r="A127" s="57"/>
      <c r="B127" s="57" t="s">
        <v>464</v>
      </c>
      <c r="C127" s="58"/>
      <c r="D127" s="57"/>
      <c r="E127" s="57">
        <v>89057.35</v>
      </c>
      <c r="F127" s="55"/>
      <c r="G127" s="55"/>
      <c r="H127" s="55"/>
    </row>
    <row r="128" spans="1:8" ht="12.75">
      <c r="A128" s="57">
        <v>1</v>
      </c>
      <c r="B128" s="57" t="s">
        <v>224</v>
      </c>
      <c r="C128" s="58">
        <v>2918</v>
      </c>
      <c r="D128" s="57" t="s">
        <v>167</v>
      </c>
      <c r="E128" s="57">
        <v>1320</v>
      </c>
      <c r="F128" s="55"/>
      <c r="G128" s="55"/>
      <c r="H128" s="55"/>
    </row>
    <row r="129" spans="1:8" ht="12.75">
      <c r="A129" s="57">
        <v>2</v>
      </c>
      <c r="B129" s="57" t="s">
        <v>224</v>
      </c>
      <c r="C129" s="58">
        <v>2916</v>
      </c>
      <c r="D129" s="57" t="s">
        <v>166</v>
      </c>
      <c r="E129" s="57">
        <v>3164.22</v>
      </c>
      <c r="F129" s="55"/>
      <c r="G129" s="55"/>
      <c r="H129" s="55"/>
    </row>
    <row r="130" spans="1:8" ht="12.75">
      <c r="A130" s="57">
        <v>3</v>
      </c>
      <c r="B130" s="57" t="s">
        <v>224</v>
      </c>
      <c r="C130" s="58">
        <v>2920</v>
      </c>
      <c r="D130" s="57" t="s">
        <v>166</v>
      </c>
      <c r="E130" s="57">
        <v>30758.72</v>
      </c>
      <c r="F130" s="55"/>
      <c r="G130" s="55"/>
      <c r="H130" s="55"/>
    </row>
    <row r="131" spans="1:8" ht="12.75">
      <c r="A131" s="57">
        <v>4</v>
      </c>
      <c r="B131" s="57" t="s">
        <v>224</v>
      </c>
      <c r="C131" s="58">
        <v>2915</v>
      </c>
      <c r="D131" s="57" t="s">
        <v>166</v>
      </c>
      <c r="E131" s="57">
        <v>9628.62</v>
      </c>
      <c r="F131" s="55"/>
      <c r="G131" s="55"/>
      <c r="H131" s="55"/>
    </row>
    <row r="132" spans="1:8" ht="12.75">
      <c r="A132" s="57">
        <v>5</v>
      </c>
      <c r="B132" s="57" t="s">
        <v>224</v>
      </c>
      <c r="C132" s="58">
        <v>2917</v>
      </c>
      <c r="D132" s="57" t="s">
        <v>582</v>
      </c>
      <c r="E132" s="57">
        <v>15510</v>
      </c>
      <c r="F132" s="55"/>
      <c r="G132" s="55"/>
      <c r="H132" s="55"/>
    </row>
    <row r="133" spans="1:8" ht="12.75">
      <c r="A133" s="57">
        <v>6</v>
      </c>
      <c r="B133" s="57" t="s">
        <v>224</v>
      </c>
      <c r="C133" s="58">
        <v>2919</v>
      </c>
      <c r="D133" s="57" t="s">
        <v>167</v>
      </c>
      <c r="E133" s="57">
        <v>11.78</v>
      </c>
      <c r="F133" s="55"/>
      <c r="G133" s="55"/>
      <c r="H133" s="55"/>
    </row>
    <row r="134" spans="1:8" ht="13.5" thickBot="1">
      <c r="A134" s="57"/>
      <c r="B134" s="203" t="s">
        <v>583</v>
      </c>
      <c r="C134" s="58"/>
      <c r="D134" s="57"/>
      <c r="E134" s="57">
        <f>SUM(E128:E133)</f>
        <v>60393.340000000004</v>
      </c>
      <c r="F134" s="55"/>
      <c r="G134" s="55"/>
      <c r="H134" s="55"/>
    </row>
    <row r="135" spans="1:8" ht="13.5" thickBot="1">
      <c r="A135" s="57"/>
      <c r="B135" s="73" t="s">
        <v>557</v>
      </c>
      <c r="C135" s="58"/>
      <c r="D135" s="57"/>
      <c r="E135" s="57">
        <f>E134+E127-8926.24</f>
        <v>140524.45</v>
      </c>
      <c r="F135" s="55"/>
      <c r="G135" s="55"/>
      <c r="H135" s="55"/>
    </row>
    <row r="136" spans="1:8" ht="12.75">
      <c r="A136" s="67"/>
      <c r="B136" s="67"/>
      <c r="C136" s="67"/>
      <c r="D136" s="67"/>
      <c r="E136" s="67"/>
      <c r="F136" s="55"/>
      <c r="G136" s="55"/>
      <c r="H136" s="55"/>
    </row>
    <row r="137" spans="1:8" ht="12.75">
      <c r="A137" s="59"/>
      <c r="B137" s="59"/>
      <c r="C137" s="59"/>
      <c r="D137" s="59"/>
      <c r="E137" s="59"/>
      <c r="F137" s="55"/>
      <c r="G137" s="55"/>
      <c r="H137" s="55"/>
    </row>
    <row r="138" spans="1:8" ht="12.75">
      <c r="A138" s="59"/>
      <c r="B138" s="59"/>
      <c r="C138" s="59"/>
      <c r="D138" s="59"/>
      <c r="E138" s="59"/>
      <c r="F138" s="55"/>
      <c r="G138" s="55"/>
      <c r="H138" s="55"/>
    </row>
    <row r="139" spans="1:8" ht="12.75">
      <c r="A139" s="59"/>
      <c r="B139" s="75" t="s">
        <v>165</v>
      </c>
      <c r="C139" s="59"/>
      <c r="D139" s="59"/>
      <c r="E139" s="59"/>
      <c r="F139" s="55"/>
      <c r="G139" s="55"/>
      <c r="H139" s="55"/>
    </row>
    <row r="140" spans="1:8" ht="12.75">
      <c r="A140" s="59"/>
      <c r="B140" s="75"/>
      <c r="C140" s="59"/>
      <c r="D140" s="59"/>
      <c r="E140" s="59"/>
      <c r="F140" s="55"/>
      <c r="G140" s="55"/>
      <c r="H140" s="55"/>
    </row>
    <row r="141" spans="1:8" ht="12.75">
      <c r="A141" s="59"/>
      <c r="B141" s="75"/>
      <c r="C141" s="65" t="s">
        <v>42</v>
      </c>
      <c r="D141" s="66" t="s">
        <v>64</v>
      </c>
      <c r="E141" s="59"/>
      <c r="F141" s="55"/>
      <c r="G141" s="55"/>
      <c r="H141" s="55"/>
    </row>
    <row r="142" spans="1:8" ht="12.75">
      <c r="A142" s="59"/>
      <c r="B142" s="59"/>
      <c r="C142" s="59"/>
      <c r="D142" s="59"/>
      <c r="E142" s="59"/>
      <c r="F142" s="55"/>
      <c r="G142" s="55"/>
      <c r="H142" s="55"/>
    </row>
    <row r="143" spans="1:8" ht="51">
      <c r="A143" s="57" t="s">
        <v>5</v>
      </c>
      <c r="B143" s="57" t="s">
        <v>6</v>
      </c>
      <c r="C143" s="58" t="s">
        <v>7</v>
      </c>
      <c r="D143" s="57" t="s">
        <v>8</v>
      </c>
      <c r="E143" s="57" t="s">
        <v>10</v>
      </c>
      <c r="F143" s="55"/>
      <c r="G143" s="55"/>
      <c r="H143" s="55"/>
    </row>
    <row r="144" spans="1:8" ht="12.75">
      <c r="A144" s="57"/>
      <c r="B144" s="195" t="s">
        <v>559</v>
      </c>
      <c r="C144" s="196"/>
      <c r="D144" s="195"/>
      <c r="E144" s="195">
        <v>140524.45</v>
      </c>
      <c r="F144" s="55"/>
      <c r="G144" s="55"/>
      <c r="H144" s="55"/>
    </row>
    <row r="145" spans="1:8" ht="12.75">
      <c r="A145" s="59">
        <v>1</v>
      </c>
      <c r="B145" s="194" t="s">
        <v>389</v>
      </c>
      <c r="C145" s="59">
        <v>3574</v>
      </c>
      <c r="D145" s="194" t="s">
        <v>167</v>
      </c>
      <c r="E145" s="59">
        <v>4583.85</v>
      </c>
      <c r="F145" s="55"/>
      <c r="G145" s="55"/>
      <c r="H145" s="55"/>
    </row>
    <row r="146" spans="1:8" ht="12.75">
      <c r="A146" s="59">
        <v>2</v>
      </c>
      <c r="B146" s="194" t="s">
        <v>393</v>
      </c>
      <c r="C146" s="59">
        <v>4084</v>
      </c>
      <c r="D146" s="194" t="s">
        <v>166</v>
      </c>
      <c r="E146" s="59">
        <v>34999.99</v>
      </c>
      <c r="F146" s="55"/>
      <c r="G146" s="55"/>
      <c r="H146" s="55"/>
    </row>
    <row r="147" spans="1:8" ht="12.75">
      <c r="A147" s="59">
        <v>3</v>
      </c>
      <c r="B147" s="194" t="s">
        <v>393</v>
      </c>
      <c r="C147" s="59">
        <v>4085</v>
      </c>
      <c r="D147" s="194" t="s">
        <v>166</v>
      </c>
      <c r="E147" s="59">
        <v>31770.45</v>
      </c>
      <c r="F147" s="55"/>
      <c r="G147" s="55"/>
      <c r="H147" s="55"/>
    </row>
    <row r="148" spans="1:8" ht="12.75">
      <c r="A148" s="68">
        <v>4</v>
      </c>
      <c r="B148" s="200" t="s">
        <v>260</v>
      </c>
      <c r="C148" s="68">
        <v>4090</v>
      </c>
      <c r="D148" s="200" t="s">
        <v>167</v>
      </c>
      <c r="E148" s="68">
        <v>25.24</v>
      </c>
      <c r="F148" s="55"/>
      <c r="G148" s="55"/>
      <c r="H148" s="55"/>
    </row>
    <row r="149" spans="1:8" ht="13.5" thickBot="1">
      <c r="A149" s="71"/>
      <c r="B149" s="203" t="s">
        <v>584</v>
      </c>
      <c r="C149" s="63"/>
      <c r="D149" s="203"/>
      <c r="E149" s="239">
        <f>SUM(E145:E148)</f>
        <v>71379.53</v>
      </c>
      <c r="F149" s="55"/>
      <c r="G149" s="55"/>
      <c r="H149" s="55"/>
    </row>
    <row r="150" spans="1:8" ht="13.5" thickBot="1">
      <c r="A150" s="71"/>
      <c r="B150" s="73" t="s">
        <v>557</v>
      </c>
      <c r="C150" s="63"/>
      <c r="D150" s="203"/>
      <c r="E150" s="239">
        <f>E144+E149</f>
        <v>211903.98</v>
      </c>
      <c r="F150" s="55"/>
      <c r="G150" s="55"/>
      <c r="H150" s="55"/>
    </row>
    <row r="151" spans="1:8" ht="13.5" thickBot="1">
      <c r="A151" s="74"/>
      <c r="B151" s="73"/>
      <c r="C151" s="73"/>
      <c r="D151" s="73"/>
      <c r="E151" s="62"/>
      <c r="F151" s="55"/>
      <c r="G151" s="55"/>
      <c r="H151" s="55"/>
    </row>
    <row r="152" spans="1:8" ht="12.75">
      <c r="A152" s="67"/>
      <c r="B152" s="67"/>
      <c r="C152" s="67"/>
      <c r="D152" s="67"/>
      <c r="E152" s="67"/>
      <c r="F152" s="55"/>
      <c r="G152" s="55"/>
      <c r="H152" s="55"/>
    </row>
    <row r="153" spans="1:8" ht="12.75">
      <c r="A153" s="59"/>
      <c r="B153" s="59"/>
      <c r="C153" s="59"/>
      <c r="D153" s="59"/>
      <c r="E153" s="59"/>
      <c r="F153" s="55"/>
      <c r="G153" s="55"/>
      <c r="H153" s="55"/>
    </row>
    <row r="154" spans="1:8" ht="12.75">
      <c r="A154" s="59"/>
      <c r="B154" s="59"/>
      <c r="C154" s="59"/>
      <c r="D154" s="59"/>
      <c r="E154" s="59"/>
      <c r="F154" s="55"/>
      <c r="G154" s="55"/>
      <c r="H154" s="55"/>
    </row>
    <row r="155" spans="1:8" ht="12.75">
      <c r="A155" s="59"/>
      <c r="B155" s="59"/>
      <c r="C155" s="59"/>
      <c r="D155" s="59"/>
      <c r="E155" s="59"/>
      <c r="F155" s="55"/>
      <c r="G155" s="55"/>
      <c r="H155" s="55"/>
    </row>
    <row r="156" spans="1:8" ht="12.75">
      <c r="A156" s="59"/>
      <c r="B156" s="75" t="s">
        <v>165</v>
      </c>
      <c r="C156" s="59"/>
      <c r="D156" s="59"/>
      <c r="E156" s="59"/>
      <c r="F156" s="55"/>
      <c r="G156" s="55"/>
      <c r="H156" s="55"/>
    </row>
    <row r="157" spans="1:8" ht="12.75">
      <c r="A157" s="59"/>
      <c r="B157" s="75"/>
      <c r="C157" s="59"/>
      <c r="D157" s="59"/>
      <c r="E157" s="59"/>
      <c r="F157" s="55"/>
      <c r="G157" s="55"/>
      <c r="H157" s="55"/>
    </row>
    <row r="158" spans="1:8" ht="12.75">
      <c r="A158" s="59"/>
      <c r="B158" s="75"/>
      <c r="C158" s="65" t="s">
        <v>42</v>
      </c>
      <c r="D158" s="66" t="s">
        <v>264</v>
      </c>
      <c r="E158" s="59"/>
      <c r="F158" s="55"/>
      <c r="G158" s="55"/>
      <c r="H158" s="55"/>
    </row>
    <row r="159" spans="1:8" ht="12.75">
      <c r="A159" s="59"/>
      <c r="B159" s="59"/>
      <c r="C159" s="59"/>
      <c r="D159" s="59"/>
      <c r="E159" s="59"/>
      <c r="F159" s="55"/>
      <c r="G159" s="55"/>
      <c r="H159" s="55"/>
    </row>
    <row r="160" spans="1:8" ht="51">
      <c r="A160" s="57" t="s">
        <v>5</v>
      </c>
      <c r="B160" s="57" t="s">
        <v>6</v>
      </c>
      <c r="C160" s="58" t="s">
        <v>7</v>
      </c>
      <c r="D160" s="57" t="s">
        <v>8</v>
      </c>
      <c r="E160" s="57" t="s">
        <v>10</v>
      </c>
      <c r="F160" s="55"/>
      <c r="G160" s="55"/>
      <c r="H160" s="55"/>
    </row>
    <row r="161" spans="1:8" ht="12.75">
      <c r="A161" s="59"/>
      <c r="B161" s="195" t="s">
        <v>563</v>
      </c>
      <c r="C161" s="59"/>
      <c r="D161" s="59"/>
      <c r="E161" s="59">
        <v>211903.98</v>
      </c>
      <c r="F161" s="55"/>
      <c r="G161" s="55"/>
      <c r="H161" s="55"/>
    </row>
    <row r="162" spans="1:8" ht="12.75">
      <c r="A162" s="59">
        <v>1</v>
      </c>
      <c r="B162" s="194" t="s">
        <v>269</v>
      </c>
      <c r="C162" s="59">
        <v>4612</v>
      </c>
      <c r="D162" s="194" t="s">
        <v>167</v>
      </c>
      <c r="E162" s="59">
        <v>1801.66</v>
      </c>
      <c r="F162" s="55"/>
      <c r="G162" s="55"/>
      <c r="H162" s="55"/>
    </row>
    <row r="163" spans="1:8" ht="12.75">
      <c r="A163" s="59">
        <f>A162+1</f>
        <v>2</v>
      </c>
      <c r="B163" s="194" t="s">
        <v>269</v>
      </c>
      <c r="C163" s="59">
        <v>4611</v>
      </c>
      <c r="D163" s="194" t="s">
        <v>167</v>
      </c>
      <c r="E163" s="59">
        <v>2797.5</v>
      </c>
      <c r="F163" s="55"/>
      <c r="G163" s="55"/>
      <c r="H163" s="55"/>
    </row>
    <row r="164" spans="1:8" ht="12.75">
      <c r="A164" s="59">
        <f>A163+1</f>
        <v>3</v>
      </c>
      <c r="B164" s="194" t="s">
        <v>278</v>
      </c>
      <c r="C164" s="59">
        <v>5180</v>
      </c>
      <c r="D164" s="194" t="s">
        <v>167</v>
      </c>
      <c r="E164" s="59">
        <v>35.2</v>
      </c>
      <c r="F164" s="55"/>
      <c r="G164" s="55"/>
      <c r="H164" s="55"/>
    </row>
    <row r="165" spans="1:8" ht="12.75">
      <c r="A165" s="59">
        <f>A164+1</f>
        <v>4</v>
      </c>
      <c r="B165" s="194" t="s">
        <v>278</v>
      </c>
      <c r="C165" s="59">
        <v>5179</v>
      </c>
      <c r="D165" s="194" t="s">
        <v>167</v>
      </c>
      <c r="E165" s="59">
        <v>134.69</v>
      </c>
      <c r="F165" s="55"/>
      <c r="G165" s="55"/>
      <c r="H165" s="55"/>
    </row>
    <row r="166" spans="1:8" ht="12.75">
      <c r="A166" s="59">
        <f>A165+1</f>
        <v>5</v>
      </c>
      <c r="B166" s="194" t="s">
        <v>285</v>
      </c>
      <c r="C166" s="59">
        <v>5359</v>
      </c>
      <c r="D166" s="194" t="s">
        <v>166</v>
      </c>
      <c r="E166" s="59">
        <v>10117.53</v>
      </c>
      <c r="F166" s="55"/>
      <c r="G166" s="55"/>
      <c r="H166" s="55"/>
    </row>
    <row r="167" spans="1:8" ht="12.75">
      <c r="A167" s="59">
        <f>A166+1</f>
        <v>6</v>
      </c>
      <c r="B167" s="194" t="s">
        <v>285</v>
      </c>
      <c r="C167" s="59">
        <v>5360</v>
      </c>
      <c r="D167" s="194" t="s">
        <v>582</v>
      </c>
      <c r="E167" s="59">
        <v>13202</v>
      </c>
      <c r="F167" s="55"/>
      <c r="G167" s="55"/>
      <c r="H167" s="55"/>
    </row>
    <row r="168" spans="1:8" ht="13.5" thickBot="1">
      <c r="A168" s="59"/>
      <c r="B168" s="203" t="s">
        <v>585</v>
      </c>
      <c r="C168" s="59"/>
      <c r="D168" s="59"/>
      <c r="E168" s="59">
        <f>SUM(E162:E167)</f>
        <v>28088.58</v>
      </c>
      <c r="F168" s="55"/>
      <c r="G168" s="55"/>
      <c r="H168" s="55"/>
    </row>
    <row r="169" spans="1:8" ht="13.5" thickBot="1">
      <c r="A169" s="59"/>
      <c r="B169" s="73" t="s">
        <v>557</v>
      </c>
      <c r="C169" s="59"/>
      <c r="D169" s="59"/>
      <c r="E169" s="59">
        <f>E168+E161</f>
        <v>239992.56</v>
      </c>
      <c r="F169" s="55"/>
      <c r="G169" s="55"/>
      <c r="H169" s="55"/>
    </row>
    <row r="170" spans="1:8" ht="12.75">
      <c r="A170" s="59"/>
      <c r="B170" s="59"/>
      <c r="C170" s="59"/>
      <c r="D170" s="59"/>
      <c r="E170" s="59"/>
      <c r="F170" s="55"/>
      <c r="G170" s="55"/>
      <c r="H170" s="55"/>
    </row>
    <row r="171" spans="1:8" ht="13.5" thickBot="1">
      <c r="A171" s="68"/>
      <c r="B171" s="68"/>
      <c r="C171" s="68"/>
      <c r="D171" s="68"/>
      <c r="E171" s="68"/>
      <c r="F171" s="55"/>
      <c r="G171" s="55"/>
      <c r="H171" s="55"/>
    </row>
    <row r="172" spans="1:8" ht="13.5" thickBot="1">
      <c r="A172" s="74"/>
      <c r="B172" s="73"/>
      <c r="C172" s="73"/>
      <c r="D172" s="73"/>
      <c r="E172" s="62"/>
      <c r="F172" s="55"/>
      <c r="G172" s="55"/>
      <c r="H172" s="55"/>
    </row>
    <row r="173" spans="1:8" ht="12.75">
      <c r="A173" s="67"/>
      <c r="B173" s="67"/>
      <c r="C173" s="67"/>
      <c r="D173" s="67"/>
      <c r="E173" s="67"/>
      <c r="F173" s="55"/>
      <c r="G173" s="55"/>
      <c r="H173" s="55"/>
    </row>
    <row r="174" spans="1:8" ht="12.75">
      <c r="A174" s="59"/>
      <c r="B174" s="59"/>
      <c r="C174" s="59"/>
      <c r="D174" s="59"/>
      <c r="E174" s="59"/>
      <c r="F174" s="55"/>
      <c r="G174" s="55"/>
      <c r="H174" s="55"/>
    </row>
    <row r="175" spans="1:8" ht="12.75">
      <c r="A175" s="59"/>
      <c r="B175" s="59"/>
      <c r="C175" s="59"/>
      <c r="D175" s="59"/>
      <c r="E175" s="59"/>
      <c r="F175" s="55"/>
      <c r="G175" s="55"/>
      <c r="H175" s="55"/>
    </row>
    <row r="176" spans="1:8" ht="12.75">
      <c r="A176" s="59"/>
      <c r="B176" s="75" t="s">
        <v>165</v>
      </c>
      <c r="C176" s="59"/>
      <c r="D176" s="59"/>
      <c r="E176" s="59"/>
      <c r="F176" s="55"/>
      <c r="G176" s="55"/>
      <c r="H176" s="55"/>
    </row>
    <row r="177" spans="1:8" ht="12.75">
      <c r="A177" s="59"/>
      <c r="B177" s="75"/>
      <c r="C177" s="59"/>
      <c r="D177" s="59"/>
      <c r="E177" s="59"/>
      <c r="F177" s="55"/>
      <c r="G177" s="55"/>
      <c r="H177" s="55"/>
    </row>
    <row r="178" spans="1:8" ht="12.75">
      <c r="A178" s="59"/>
      <c r="B178" s="75"/>
      <c r="C178" s="65" t="s">
        <v>42</v>
      </c>
      <c r="D178" s="66" t="s">
        <v>286</v>
      </c>
      <c r="E178" s="59"/>
      <c r="F178" s="55"/>
      <c r="G178" s="55"/>
      <c r="H178" s="55"/>
    </row>
    <row r="179" spans="1:8" ht="12.75">
      <c r="A179" s="59"/>
      <c r="B179" s="59"/>
      <c r="C179" s="59"/>
      <c r="D179" s="59"/>
      <c r="E179" s="59"/>
      <c r="F179" s="55"/>
      <c r="G179" s="55"/>
      <c r="H179" s="55"/>
    </row>
    <row r="180" spans="1:8" ht="51">
      <c r="A180" s="57" t="s">
        <v>5</v>
      </c>
      <c r="B180" s="57" t="s">
        <v>6</v>
      </c>
      <c r="C180" s="58" t="s">
        <v>7</v>
      </c>
      <c r="D180" s="57" t="s">
        <v>8</v>
      </c>
      <c r="E180" s="57" t="s">
        <v>10</v>
      </c>
      <c r="F180" s="55"/>
      <c r="G180" s="55"/>
      <c r="H180" s="55"/>
    </row>
    <row r="181" spans="1:8" ht="12.75">
      <c r="A181" s="59"/>
      <c r="B181" s="195" t="s">
        <v>573</v>
      </c>
      <c r="C181" s="59"/>
      <c r="D181" s="59"/>
      <c r="E181" s="59">
        <v>239992.56</v>
      </c>
      <c r="F181" s="55"/>
      <c r="G181" s="55"/>
      <c r="H181" s="55"/>
    </row>
    <row r="182" spans="1:8" ht="12.75">
      <c r="A182" s="59">
        <v>1</v>
      </c>
      <c r="B182" s="194" t="s">
        <v>359</v>
      </c>
      <c r="C182" s="59">
        <v>6017</v>
      </c>
      <c r="D182" s="194" t="s">
        <v>582</v>
      </c>
      <c r="E182" s="59">
        <v>1300</v>
      </c>
      <c r="F182" s="55"/>
      <c r="G182" s="55"/>
      <c r="H182" s="55"/>
    </row>
    <row r="183" spans="1:8" ht="12.75">
      <c r="A183" s="59">
        <v>2</v>
      </c>
      <c r="B183" s="194" t="s">
        <v>359</v>
      </c>
      <c r="C183" s="59">
        <v>6014</v>
      </c>
      <c r="D183" s="194" t="s">
        <v>166</v>
      </c>
      <c r="E183" s="59">
        <v>6090.3</v>
      </c>
      <c r="F183" s="55"/>
      <c r="G183" s="55"/>
      <c r="H183" s="55"/>
    </row>
    <row r="184" spans="1:8" ht="12.75">
      <c r="A184" s="59">
        <v>3</v>
      </c>
      <c r="B184" s="194" t="s">
        <v>359</v>
      </c>
      <c r="C184" s="194" t="s">
        <v>586</v>
      </c>
      <c r="D184" s="194" t="s">
        <v>167</v>
      </c>
      <c r="E184" s="59">
        <v>4945.69</v>
      </c>
      <c r="F184" s="55"/>
      <c r="G184" s="55"/>
      <c r="H184" s="55"/>
    </row>
    <row r="185" spans="1:8" ht="12.75">
      <c r="A185" s="59"/>
      <c r="B185" s="194"/>
      <c r="C185" s="59"/>
      <c r="D185" s="194"/>
      <c r="E185" s="59"/>
      <c r="F185" s="55"/>
      <c r="G185" s="55"/>
      <c r="H185" s="55"/>
    </row>
    <row r="186" spans="1:8" ht="12.75">
      <c r="A186" s="59"/>
      <c r="B186" s="194"/>
      <c r="C186" s="59"/>
      <c r="D186" s="194"/>
      <c r="E186" s="59"/>
      <c r="F186" s="55"/>
      <c r="G186" s="55"/>
      <c r="H186" s="55"/>
    </row>
    <row r="187" spans="1:8" ht="12.75">
      <c r="A187" s="59"/>
      <c r="B187" s="194"/>
      <c r="C187" s="59"/>
      <c r="D187" s="194"/>
      <c r="E187" s="59"/>
      <c r="F187" s="55"/>
      <c r="G187" s="55"/>
      <c r="H187" s="55"/>
    </row>
    <row r="188" spans="1:8" ht="13.5" thickBot="1">
      <c r="A188" s="59"/>
      <c r="B188" s="203" t="s">
        <v>585</v>
      </c>
      <c r="C188" s="59"/>
      <c r="D188" s="59"/>
      <c r="E188" s="59">
        <f>SUM(E182:E187)</f>
        <v>12335.99</v>
      </c>
      <c r="F188" s="55"/>
      <c r="G188" s="55"/>
      <c r="H188" s="55"/>
    </row>
    <row r="189" spans="1:8" ht="13.5" thickBot="1">
      <c r="A189" s="59"/>
      <c r="B189" s="73" t="s">
        <v>557</v>
      </c>
      <c r="C189" s="59"/>
      <c r="D189" s="59"/>
      <c r="E189" s="59">
        <f>E188+E181-53.54</f>
        <v>252275.00999999998</v>
      </c>
      <c r="F189" s="55"/>
      <c r="G189" s="55"/>
      <c r="H189" s="55"/>
    </row>
    <row r="190" spans="1:8" ht="12.75">
      <c r="A190" s="59"/>
      <c r="B190" s="59"/>
      <c r="C190" s="59"/>
      <c r="D190" s="59"/>
      <c r="E190" s="59"/>
      <c r="F190" s="55"/>
      <c r="G190" s="55"/>
      <c r="H190" s="55"/>
    </row>
    <row r="191" spans="1:8" ht="12.75">
      <c r="A191" s="59"/>
      <c r="B191" s="59"/>
      <c r="C191" s="59"/>
      <c r="D191" s="59"/>
      <c r="E191" s="59"/>
      <c r="F191" s="55"/>
      <c r="G191" s="55"/>
      <c r="H191" s="55"/>
    </row>
    <row r="194" spans="1:5" ht="12.75">
      <c r="A194" s="59"/>
      <c r="B194" s="75" t="s">
        <v>587</v>
      </c>
      <c r="C194" s="59"/>
      <c r="D194" s="59"/>
      <c r="E194" s="59"/>
    </row>
    <row r="195" spans="1:5" ht="12.75">
      <c r="A195" s="59"/>
      <c r="B195" s="75"/>
      <c r="C195" s="59"/>
      <c r="D195" s="59"/>
      <c r="E195" s="59"/>
    </row>
    <row r="196" spans="1:5" ht="12.75">
      <c r="A196" s="59"/>
      <c r="B196" s="75"/>
      <c r="C196" s="65" t="s">
        <v>42</v>
      </c>
      <c r="D196" s="66" t="s">
        <v>286</v>
      </c>
      <c r="E196" s="59"/>
    </row>
    <row r="197" spans="1:5" ht="12.75">
      <c r="A197" s="59"/>
      <c r="B197" s="59"/>
      <c r="C197" s="59"/>
      <c r="D197" s="59"/>
      <c r="E197" s="59"/>
    </row>
    <row r="198" spans="1:5" ht="51">
      <c r="A198" s="57" t="s">
        <v>5</v>
      </c>
      <c r="B198" s="57" t="s">
        <v>6</v>
      </c>
      <c r="C198" s="58" t="s">
        <v>7</v>
      </c>
      <c r="D198" s="57" t="s">
        <v>11</v>
      </c>
      <c r="E198" s="57" t="s">
        <v>10</v>
      </c>
    </row>
    <row r="199" spans="1:5" ht="12.75">
      <c r="A199" s="154">
        <v>1</v>
      </c>
      <c r="B199" s="154" t="s">
        <v>310</v>
      </c>
      <c r="C199" s="154" t="s">
        <v>588</v>
      </c>
      <c r="D199" s="154" t="s">
        <v>589</v>
      </c>
      <c r="E199" s="154">
        <v>82</v>
      </c>
    </row>
    <row r="200" spans="1:5" ht="12.75">
      <c r="A200" s="154"/>
      <c r="B200" s="194" t="s">
        <v>590</v>
      </c>
      <c r="C200" s="154"/>
      <c r="D200" s="154"/>
      <c r="E200" s="154">
        <v>82</v>
      </c>
    </row>
    <row r="201" spans="1:5" ht="12.75">
      <c r="A201" s="154"/>
      <c r="B201" s="64" t="s">
        <v>557</v>
      </c>
      <c r="C201" s="154"/>
      <c r="D201" s="154"/>
      <c r="E201" s="154">
        <v>82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7"/>
  <sheetViews>
    <sheetView workbookViewId="0" topLeftCell="A854">
      <selection activeCell="F554" sqref="F554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19.421875" style="0" customWidth="1"/>
    <col min="4" max="4" width="12.00390625" style="0" customWidth="1"/>
    <col min="6" max="6" width="16.7109375" style="0" customWidth="1"/>
    <col min="7" max="7" width="26.421875" style="0" customWidth="1"/>
  </cols>
  <sheetData>
    <row r="1" spans="1:8" ht="12.75">
      <c r="A1" s="98"/>
      <c r="B1" s="98"/>
      <c r="C1" s="99"/>
      <c r="D1" s="99"/>
      <c r="E1" s="99"/>
      <c r="F1" s="99"/>
      <c r="G1" s="98"/>
      <c r="H1" s="98"/>
    </row>
    <row r="2" spans="1:8" ht="12.75">
      <c r="A2" s="98"/>
      <c r="B2" s="98"/>
      <c r="C2" s="98" t="s">
        <v>44</v>
      </c>
      <c r="D2" s="98"/>
      <c r="E2" s="98"/>
      <c r="F2" s="98"/>
      <c r="G2" s="98"/>
      <c r="H2" s="98"/>
    </row>
    <row r="3" spans="1:8" ht="12.75">
      <c r="A3" s="98"/>
      <c r="B3" s="98"/>
      <c r="C3" s="99" t="s">
        <v>61</v>
      </c>
      <c r="D3" s="99"/>
      <c r="E3" s="99"/>
      <c r="F3" s="99"/>
      <c r="G3" s="99"/>
      <c r="H3" s="98"/>
    </row>
    <row r="4" spans="1:8" ht="12.75">
      <c r="A4" s="98"/>
      <c r="B4" s="98"/>
      <c r="C4" s="99" t="s">
        <v>0</v>
      </c>
      <c r="D4" s="99"/>
      <c r="E4" s="99"/>
      <c r="F4" s="99"/>
      <c r="G4" s="98"/>
      <c r="H4" s="100"/>
    </row>
    <row r="5" spans="1:8" ht="12.75">
      <c r="A5" s="98"/>
      <c r="B5" s="98"/>
      <c r="C5" s="99"/>
      <c r="D5" s="99"/>
      <c r="E5" s="99"/>
      <c r="F5" s="99"/>
      <c r="G5" s="98"/>
      <c r="H5" s="100"/>
    </row>
    <row r="6" spans="1:8" ht="12.75">
      <c r="A6" s="98"/>
      <c r="B6" s="98"/>
      <c r="C6" s="99"/>
      <c r="D6" s="101"/>
      <c r="E6" s="99"/>
      <c r="F6" s="102" t="s">
        <v>42</v>
      </c>
      <c r="G6" s="103" t="s">
        <v>45</v>
      </c>
      <c r="H6" s="100"/>
    </row>
    <row r="7" spans="1:8" ht="12.75">
      <c r="A7" s="98"/>
      <c r="B7" s="98"/>
      <c r="C7" s="98"/>
      <c r="D7" s="99"/>
      <c r="E7" s="99"/>
      <c r="F7" s="99"/>
      <c r="G7" s="98"/>
      <c r="H7" s="98"/>
    </row>
    <row r="8" spans="1:8" ht="12.75">
      <c r="A8" s="98"/>
      <c r="B8" s="98"/>
      <c r="C8" s="104" t="s">
        <v>14</v>
      </c>
      <c r="D8" s="104" t="s">
        <v>1</v>
      </c>
      <c r="E8" s="104" t="s">
        <v>2</v>
      </c>
      <c r="F8" s="104" t="s">
        <v>3</v>
      </c>
      <c r="G8" s="104" t="s">
        <v>4</v>
      </c>
      <c r="H8" s="98"/>
    </row>
    <row r="9" spans="1:8" ht="12.75">
      <c r="A9" s="98"/>
      <c r="B9" s="98"/>
      <c r="C9" s="105" t="s">
        <v>15</v>
      </c>
      <c r="D9" s="104"/>
      <c r="E9" s="104"/>
      <c r="F9" s="106"/>
      <c r="G9" s="104"/>
      <c r="H9" s="98"/>
    </row>
    <row r="10" spans="1:8" ht="12.75">
      <c r="A10" s="98"/>
      <c r="B10" s="98"/>
      <c r="C10" s="107" t="s">
        <v>16</v>
      </c>
      <c r="D10" s="108" t="s">
        <v>49</v>
      </c>
      <c r="E10" s="108">
        <v>14</v>
      </c>
      <c r="F10" s="109">
        <v>144224</v>
      </c>
      <c r="G10" s="108" t="s">
        <v>46</v>
      </c>
      <c r="H10" s="98"/>
    </row>
    <row r="11" spans="1:8" ht="12.75">
      <c r="A11" s="98"/>
      <c r="B11" s="98"/>
      <c r="C11" s="107"/>
      <c r="D11" s="110"/>
      <c r="E11" s="108"/>
      <c r="F11" s="109"/>
      <c r="G11" s="108"/>
      <c r="H11" s="98"/>
    </row>
    <row r="12" spans="1:8" ht="13.5" thickBot="1">
      <c r="A12" s="98"/>
      <c r="B12" s="98"/>
      <c r="C12" s="111" t="s">
        <v>18</v>
      </c>
      <c r="D12" s="112"/>
      <c r="E12" s="113"/>
      <c r="F12" s="114">
        <v>144224</v>
      </c>
      <c r="G12" s="113"/>
      <c r="H12" s="98"/>
    </row>
    <row r="13" spans="1:8" ht="12.75">
      <c r="A13" s="98"/>
      <c r="B13" s="98"/>
      <c r="C13" s="115" t="s">
        <v>47</v>
      </c>
      <c r="D13" s="116"/>
      <c r="E13" s="115"/>
      <c r="F13" s="117"/>
      <c r="G13" s="115"/>
      <c r="H13" s="98"/>
    </row>
    <row r="14" spans="1:8" ht="12.75">
      <c r="A14" s="98"/>
      <c r="B14" s="98"/>
      <c r="C14" s="118" t="s">
        <v>48</v>
      </c>
      <c r="D14" s="108" t="s">
        <v>50</v>
      </c>
      <c r="E14" s="108">
        <v>14</v>
      </c>
      <c r="F14" s="109">
        <v>6534</v>
      </c>
      <c r="G14" s="108" t="s">
        <v>19</v>
      </c>
      <c r="H14" s="98"/>
    </row>
    <row r="15" spans="1:8" ht="12.75">
      <c r="A15" s="98"/>
      <c r="B15" s="98"/>
      <c r="C15" s="118"/>
      <c r="D15" s="108"/>
      <c r="E15" s="108"/>
      <c r="F15" s="109"/>
      <c r="G15" s="108" t="s">
        <v>19</v>
      </c>
      <c r="H15" s="98"/>
    </row>
    <row r="16" spans="1:8" ht="12.75">
      <c r="A16" s="98"/>
      <c r="B16" s="98"/>
      <c r="C16" s="118"/>
      <c r="D16" s="108"/>
      <c r="E16" s="108"/>
      <c r="F16" s="109"/>
      <c r="G16" s="108" t="s">
        <v>19</v>
      </c>
      <c r="H16" s="98"/>
    </row>
    <row r="17" spans="1:8" ht="12.75">
      <c r="A17" s="98"/>
      <c r="B17" s="98"/>
      <c r="C17" s="119"/>
      <c r="D17" s="115"/>
      <c r="E17" s="115">
        <v>24</v>
      </c>
      <c r="F17" s="117">
        <v>2135</v>
      </c>
      <c r="G17" s="108" t="s">
        <v>19</v>
      </c>
      <c r="H17" s="98"/>
    </row>
    <row r="18" spans="1:8" ht="12.75">
      <c r="A18" s="98"/>
      <c r="B18" s="98"/>
      <c r="C18" s="119"/>
      <c r="D18" s="115"/>
      <c r="E18" s="115"/>
      <c r="F18" s="117"/>
      <c r="G18" s="108"/>
      <c r="H18" s="98"/>
    </row>
    <row r="19" spans="1:8" ht="12.75">
      <c r="A19" s="98"/>
      <c r="B19" s="98"/>
      <c r="C19" s="119"/>
      <c r="D19" s="115"/>
      <c r="E19" s="115"/>
      <c r="F19" s="117"/>
      <c r="G19" s="108"/>
      <c r="H19" s="98"/>
    </row>
    <row r="20" spans="1:8" ht="13.5" thickBot="1">
      <c r="A20" s="98"/>
      <c r="B20" s="98"/>
      <c r="C20" s="111" t="s">
        <v>20</v>
      </c>
      <c r="D20" s="113"/>
      <c r="E20" s="113"/>
      <c r="F20" s="114">
        <v>8669</v>
      </c>
      <c r="G20" s="113"/>
      <c r="H20" s="98"/>
    </row>
    <row r="21" spans="1:8" ht="12.75">
      <c r="A21" s="98"/>
      <c r="B21" s="98"/>
      <c r="C21" s="120" t="s">
        <v>21</v>
      </c>
      <c r="D21" s="121"/>
      <c r="E21" s="121"/>
      <c r="F21" s="122">
        <v>40030</v>
      </c>
      <c r="G21" s="123"/>
      <c r="H21" s="98"/>
    </row>
    <row r="22" spans="1:8" ht="12.75">
      <c r="A22" s="98"/>
      <c r="B22" s="98"/>
      <c r="C22" s="118" t="s">
        <v>22</v>
      </c>
      <c r="D22" s="98" t="s">
        <v>17</v>
      </c>
      <c r="E22" s="108"/>
      <c r="F22" s="109"/>
      <c r="G22" s="108"/>
      <c r="H22" s="98"/>
    </row>
    <row r="23" spans="1:8" ht="12.75">
      <c r="A23" s="98"/>
      <c r="B23" s="98"/>
      <c r="C23" s="119"/>
      <c r="D23" s="120"/>
      <c r="E23" s="120"/>
      <c r="F23" s="117"/>
      <c r="G23" s="115"/>
      <c r="H23" s="98"/>
    </row>
    <row r="24" spans="1:8" ht="13.5" thickBot="1">
      <c r="A24" s="98"/>
      <c r="B24" s="98"/>
      <c r="C24" s="113" t="s">
        <v>51</v>
      </c>
      <c r="D24" s="111"/>
      <c r="E24" s="111"/>
      <c r="F24" s="114">
        <v>6534</v>
      </c>
      <c r="G24" s="113"/>
      <c r="H24" s="98"/>
    </row>
    <row r="25" spans="1:8" ht="12.75">
      <c r="A25" s="98"/>
      <c r="B25" s="98"/>
      <c r="C25" s="115" t="s">
        <v>25</v>
      </c>
      <c r="D25" s="120"/>
      <c r="E25" s="120"/>
      <c r="F25" s="117"/>
      <c r="G25" s="115"/>
      <c r="H25" s="98"/>
    </row>
    <row r="26" spans="1:8" ht="12.75">
      <c r="A26" s="98"/>
      <c r="B26" s="98"/>
      <c r="C26" s="119" t="s">
        <v>26</v>
      </c>
      <c r="D26" s="108" t="s">
        <v>50</v>
      </c>
      <c r="E26" s="120">
        <v>14</v>
      </c>
      <c r="F26" s="117">
        <v>28173</v>
      </c>
      <c r="G26" s="108" t="s">
        <v>52</v>
      </c>
      <c r="H26" s="98"/>
    </row>
    <row r="27" spans="1:8" ht="12.75">
      <c r="A27" s="98"/>
      <c r="B27" s="98"/>
      <c r="C27" s="119"/>
      <c r="D27" s="120"/>
      <c r="E27" s="120"/>
      <c r="F27" s="117"/>
      <c r="G27" s="108"/>
      <c r="H27" s="98"/>
    </row>
    <row r="28" spans="1:8" ht="12.75">
      <c r="A28" s="98"/>
      <c r="B28" s="98"/>
      <c r="C28" s="119"/>
      <c r="D28" s="120"/>
      <c r="E28" s="120"/>
      <c r="F28" s="117"/>
      <c r="G28" s="108"/>
      <c r="H28" s="98"/>
    </row>
    <row r="29" spans="1:8" ht="12.75">
      <c r="A29" s="98"/>
      <c r="B29" s="98"/>
      <c r="C29" s="119"/>
      <c r="D29" s="120"/>
      <c r="E29" s="120"/>
      <c r="F29" s="117"/>
      <c r="G29" s="108"/>
      <c r="H29" s="98"/>
    </row>
    <row r="30" spans="1:8" ht="12.75">
      <c r="A30" s="98"/>
      <c r="B30" s="98"/>
      <c r="C30" s="119"/>
      <c r="D30" s="120"/>
      <c r="E30" s="120"/>
      <c r="F30" s="117"/>
      <c r="G30" s="108"/>
      <c r="H30" s="98"/>
    </row>
    <row r="31" spans="1:8" ht="13.5" thickBot="1">
      <c r="A31" s="98"/>
      <c r="B31" s="98"/>
      <c r="C31" s="124" t="s">
        <v>27</v>
      </c>
      <c r="D31" s="124"/>
      <c r="E31" s="124"/>
      <c r="F31" s="125">
        <v>28173</v>
      </c>
      <c r="G31" s="113"/>
      <c r="H31" s="98"/>
    </row>
    <row r="32" spans="1:8" ht="12.75">
      <c r="A32" s="98"/>
      <c r="B32" s="98"/>
      <c r="C32" s="126" t="s">
        <v>28</v>
      </c>
      <c r="D32" s="121"/>
      <c r="E32" s="121"/>
      <c r="F32" s="122"/>
      <c r="G32" s="121"/>
      <c r="H32" s="98"/>
    </row>
    <row r="33" spans="1:8" ht="12.75">
      <c r="A33" s="98"/>
      <c r="B33" s="98"/>
      <c r="C33" s="118" t="s">
        <v>29</v>
      </c>
      <c r="D33" s="115" t="s">
        <v>49</v>
      </c>
      <c r="E33" s="120">
        <v>14</v>
      </c>
      <c r="F33" s="109">
        <v>28320</v>
      </c>
      <c r="G33" s="108" t="s">
        <v>53</v>
      </c>
      <c r="H33" s="98"/>
    </row>
    <row r="34" spans="1:8" ht="12.75">
      <c r="A34" s="98"/>
      <c r="B34" s="98"/>
      <c r="C34" s="119"/>
      <c r="D34" s="127"/>
      <c r="E34" s="120"/>
      <c r="F34" s="109"/>
      <c r="G34" s="108"/>
      <c r="H34" s="98"/>
    </row>
    <row r="35" spans="1:8" ht="13.5" thickBot="1">
      <c r="A35" s="98"/>
      <c r="B35" s="98"/>
      <c r="C35" s="113" t="s">
        <v>30</v>
      </c>
      <c r="D35" s="111"/>
      <c r="E35" s="111"/>
      <c r="F35" s="114">
        <v>28320</v>
      </c>
      <c r="G35" s="128"/>
      <c r="H35" s="98"/>
    </row>
    <row r="36" spans="1:8" ht="12.75">
      <c r="A36" s="98"/>
      <c r="B36" s="98"/>
      <c r="C36" s="126" t="s">
        <v>31</v>
      </c>
      <c r="D36" s="121"/>
      <c r="E36" s="121"/>
      <c r="F36" s="122"/>
      <c r="G36" s="121"/>
      <c r="H36" s="98"/>
    </row>
    <row r="37" spans="1:8" ht="12.75">
      <c r="A37" s="98"/>
      <c r="B37" s="98"/>
      <c r="C37" s="129" t="s">
        <v>32</v>
      </c>
      <c r="D37" s="98" t="s">
        <v>49</v>
      </c>
      <c r="E37" s="110">
        <v>14</v>
      </c>
      <c r="F37" s="109">
        <v>894</v>
      </c>
      <c r="G37" s="108" t="s">
        <v>58</v>
      </c>
      <c r="H37" s="98"/>
    </row>
    <row r="38" spans="1:8" ht="12.75">
      <c r="A38" s="98"/>
      <c r="B38" s="98"/>
      <c r="C38" s="118"/>
      <c r="D38" s="120"/>
      <c r="E38" s="120"/>
      <c r="F38" s="117"/>
      <c r="G38" s="108"/>
      <c r="H38" s="98"/>
    </row>
    <row r="39" spans="1:8" ht="13.5" thickBot="1">
      <c r="A39" s="98"/>
      <c r="B39" s="98"/>
      <c r="C39" s="124" t="s">
        <v>33</v>
      </c>
      <c r="D39" s="124"/>
      <c r="E39" s="124"/>
      <c r="F39" s="125">
        <v>894</v>
      </c>
      <c r="G39" s="130"/>
      <c r="H39" s="98"/>
    </row>
    <row r="40" spans="1:8" ht="12.75">
      <c r="A40" s="98"/>
      <c r="B40" s="98"/>
      <c r="C40" s="126" t="s">
        <v>34</v>
      </c>
      <c r="D40" s="121"/>
      <c r="E40" s="121"/>
      <c r="F40" s="122"/>
      <c r="G40" s="121"/>
      <c r="H40" s="98"/>
    </row>
    <row r="41" spans="1:8" ht="12.75">
      <c r="A41" s="98"/>
      <c r="B41" s="98"/>
      <c r="C41" s="118" t="s">
        <v>35</v>
      </c>
      <c r="D41" s="108" t="s">
        <v>49</v>
      </c>
      <c r="E41" s="110">
        <v>14</v>
      </c>
      <c r="F41" s="109">
        <v>9305</v>
      </c>
      <c r="G41" s="108" t="s">
        <v>59</v>
      </c>
      <c r="H41" s="98"/>
    </row>
    <row r="42" spans="1:8" ht="12.75">
      <c r="A42" s="98"/>
      <c r="B42" s="98"/>
      <c r="C42" s="118"/>
      <c r="D42" s="110"/>
      <c r="E42" s="110"/>
      <c r="F42" s="109"/>
      <c r="G42" s="108"/>
      <c r="H42" s="98"/>
    </row>
    <row r="43" spans="1:8" ht="12.75">
      <c r="A43" s="98"/>
      <c r="B43" s="98"/>
      <c r="C43" s="118"/>
      <c r="D43" s="98"/>
      <c r="E43" s="110"/>
      <c r="F43" s="109"/>
      <c r="G43" s="108"/>
      <c r="H43" s="98"/>
    </row>
    <row r="44" spans="1:8" ht="13.5" thickBot="1">
      <c r="A44" s="98"/>
      <c r="B44" s="98"/>
      <c r="C44" s="124" t="s">
        <v>30</v>
      </c>
      <c r="D44" s="124"/>
      <c r="E44" s="124"/>
      <c r="F44" s="125">
        <v>9305</v>
      </c>
      <c r="G44" s="128"/>
      <c r="H44" s="98"/>
    </row>
    <row r="45" spans="1:8" ht="12.75">
      <c r="A45" s="98"/>
      <c r="B45" s="98"/>
      <c r="C45" s="126" t="s">
        <v>37</v>
      </c>
      <c r="D45" s="121"/>
      <c r="E45" s="121"/>
      <c r="F45" s="122"/>
      <c r="G45" s="123"/>
      <c r="H45" s="98"/>
    </row>
    <row r="46" spans="1:8" ht="12.75">
      <c r="A46" s="98"/>
      <c r="B46" s="98"/>
      <c r="C46" s="118" t="s">
        <v>38</v>
      </c>
      <c r="D46" s="108" t="s">
        <v>49</v>
      </c>
      <c r="E46" s="110">
        <v>14</v>
      </c>
      <c r="F46" s="122">
        <v>268</v>
      </c>
      <c r="G46" s="108" t="s">
        <v>63</v>
      </c>
      <c r="H46" s="98"/>
    </row>
    <row r="47" spans="1:8" ht="12.75">
      <c r="A47" s="98"/>
      <c r="B47" s="98"/>
      <c r="C47" s="118"/>
      <c r="D47" s="110"/>
      <c r="E47" s="110"/>
      <c r="F47" s="122"/>
      <c r="G47" s="108"/>
      <c r="H47" s="98"/>
    </row>
    <row r="48" spans="1:8" ht="12.75">
      <c r="A48" s="98"/>
      <c r="B48" s="98"/>
      <c r="C48" s="118"/>
      <c r="D48" s="110"/>
      <c r="E48" s="110"/>
      <c r="F48" s="122"/>
      <c r="G48" s="108"/>
      <c r="H48" s="98"/>
    </row>
    <row r="49" spans="1:8" ht="13.5" thickBot="1">
      <c r="A49" s="98"/>
      <c r="B49" s="98"/>
      <c r="C49" s="124" t="s">
        <v>39</v>
      </c>
      <c r="D49" s="124"/>
      <c r="E49" s="124"/>
      <c r="F49" s="125">
        <v>268</v>
      </c>
      <c r="G49" s="128"/>
      <c r="H49" s="98"/>
    </row>
    <row r="50" spans="1:8" ht="12.75">
      <c r="A50" s="98"/>
      <c r="B50" s="98"/>
      <c r="C50" s="131" t="s">
        <v>54</v>
      </c>
      <c r="D50" s="132"/>
      <c r="E50" s="132"/>
      <c r="F50" s="133"/>
      <c r="G50" s="134"/>
      <c r="H50" s="98"/>
    </row>
    <row r="51" spans="1:8" ht="12.75">
      <c r="A51" s="98"/>
      <c r="B51" s="98"/>
      <c r="C51" s="129" t="s">
        <v>40</v>
      </c>
      <c r="D51" s="108" t="s">
        <v>49</v>
      </c>
      <c r="E51" s="110">
        <v>14</v>
      </c>
      <c r="F51" s="122">
        <v>4724</v>
      </c>
      <c r="G51" s="108" t="s">
        <v>55</v>
      </c>
      <c r="H51" s="98"/>
    </row>
    <row r="52" spans="1:8" ht="12.75">
      <c r="A52" s="98"/>
      <c r="B52" s="98"/>
      <c r="C52" s="129"/>
      <c r="D52" s="108" t="s">
        <v>49</v>
      </c>
      <c r="E52" s="110">
        <v>18</v>
      </c>
      <c r="F52" s="122">
        <v>122</v>
      </c>
      <c r="G52" s="108" t="s">
        <v>56</v>
      </c>
      <c r="H52" s="98"/>
    </row>
    <row r="53" spans="1:8" ht="12.75">
      <c r="A53" s="98"/>
      <c r="B53" s="98"/>
      <c r="C53" s="118"/>
      <c r="D53" s="108" t="s">
        <v>49</v>
      </c>
      <c r="E53" s="110">
        <v>19</v>
      </c>
      <c r="F53" s="109">
        <v>62</v>
      </c>
      <c r="G53" s="108" t="s">
        <v>57</v>
      </c>
      <c r="H53" s="98"/>
    </row>
    <row r="54" spans="1:8" ht="13.5" thickBot="1">
      <c r="A54" s="98"/>
      <c r="B54" s="98"/>
      <c r="C54" s="124" t="s">
        <v>41</v>
      </c>
      <c r="D54" s="124"/>
      <c r="E54" s="124"/>
      <c r="F54" s="125">
        <v>4908</v>
      </c>
      <c r="G54" s="128"/>
      <c r="H54" s="98"/>
    </row>
    <row r="55" spans="1:8" ht="12.75">
      <c r="A55" s="98"/>
      <c r="B55" s="98"/>
      <c r="C55" s="126" t="s">
        <v>23</v>
      </c>
      <c r="D55" s="110"/>
      <c r="E55" s="121"/>
      <c r="F55" s="122"/>
      <c r="G55" s="123"/>
      <c r="H55" s="98"/>
    </row>
    <row r="56" spans="1:8" ht="12.75">
      <c r="A56" s="98"/>
      <c r="B56" s="98"/>
      <c r="C56" s="118" t="s">
        <v>24</v>
      </c>
      <c r="D56" s="135" t="s">
        <v>49</v>
      </c>
      <c r="E56" s="110">
        <v>28</v>
      </c>
      <c r="F56" s="109">
        <v>68</v>
      </c>
      <c r="G56" s="108" t="s">
        <v>60</v>
      </c>
      <c r="H56" s="98"/>
    </row>
    <row r="57" spans="1:8" ht="12.75">
      <c r="A57" s="98"/>
      <c r="B57" s="98"/>
      <c r="C57" s="118"/>
      <c r="D57" s="136"/>
      <c r="E57" s="110"/>
      <c r="F57" s="109"/>
      <c r="G57" s="108"/>
      <c r="H57" s="98"/>
    </row>
    <row r="58" spans="1:8" ht="12.75">
      <c r="A58" s="98"/>
      <c r="B58" s="98"/>
      <c r="C58" s="118"/>
      <c r="D58" s="110"/>
      <c r="E58" s="110"/>
      <c r="F58" s="109"/>
      <c r="G58" s="108"/>
      <c r="H58" s="98"/>
    </row>
    <row r="59" spans="1:8" ht="13.5" thickBot="1">
      <c r="A59" s="98"/>
      <c r="B59" s="98"/>
      <c r="C59" s="113" t="s">
        <v>24</v>
      </c>
      <c r="D59" s="111"/>
      <c r="E59" s="111"/>
      <c r="F59" s="114">
        <v>68</v>
      </c>
      <c r="G59" s="128"/>
      <c r="H59" s="98"/>
    </row>
    <row r="60" spans="1:8" ht="12.75">
      <c r="A60" s="98"/>
      <c r="B60" s="98"/>
      <c r="C60" s="121"/>
      <c r="D60" s="121"/>
      <c r="E60" s="121"/>
      <c r="F60" s="122"/>
      <c r="G60" s="121"/>
      <c r="H60" s="98"/>
    </row>
    <row r="61" spans="1:8" ht="12.75">
      <c r="A61" s="98"/>
      <c r="B61" s="98"/>
      <c r="C61" s="129"/>
      <c r="D61" s="110"/>
      <c r="E61" s="110"/>
      <c r="F61" s="117"/>
      <c r="G61" s="108"/>
      <c r="H61" s="98"/>
    </row>
    <row r="62" spans="1:8" ht="12.75">
      <c r="A62" s="98"/>
      <c r="B62" s="98"/>
      <c r="C62" s="119"/>
      <c r="D62" s="120"/>
      <c r="E62" s="120"/>
      <c r="F62" s="117"/>
      <c r="G62" s="108"/>
      <c r="H62" s="98"/>
    </row>
    <row r="63" spans="1:8" ht="13.5" thickBot="1">
      <c r="A63" s="98"/>
      <c r="B63" s="98"/>
      <c r="C63" s="111"/>
      <c r="D63" s="111"/>
      <c r="E63" s="111"/>
      <c r="F63" s="114"/>
      <c r="G63" s="128"/>
      <c r="H63" s="98"/>
    </row>
    <row r="64" spans="1:8" ht="12.75">
      <c r="A64" s="98"/>
      <c r="B64" s="98"/>
      <c r="C64" s="98"/>
      <c r="D64" s="98"/>
      <c r="E64" s="98"/>
      <c r="F64" s="98"/>
      <c r="G64" s="98"/>
      <c r="H64" s="98"/>
    </row>
    <row r="65" spans="1:8" ht="12.75">
      <c r="A65" s="98"/>
      <c r="B65" s="98"/>
      <c r="C65" s="98"/>
      <c r="D65" s="98"/>
      <c r="E65" s="98"/>
      <c r="F65" s="98"/>
      <c r="G65" s="98"/>
      <c r="H65" s="98"/>
    </row>
    <row r="66" spans="1:8" ht="12.75">
      <c r="A66" s="98"/>
      <c r="B66" s="98"/>
      <c r="C66" s="98"/>
      <c r="D66" s="98"/>
      <c r="E66" s="98"/>
      <c r="F66" s="98"/>
      <c r="G66" s="98"/>
      <c r="H66" s="98"/>
    </row>
    <row r="67" spans="1:8" ht="12.75">
      <c r="A67" s="98"/>
      <c r="B67" s="98"/>
      <c r="C67" s="98"/>
      <c r="D67" s="98"/>
      <c r="E67" s="98"/>
      <c r="F67" s="98"/>
      <c r="G67" s="98"/>
      <c r="H67" s="98"/>
    </row>
    <row r="68" spans="1:8" ht="12.75">
      <c r="A68" s="98"/>
      <c r="B68" s="98"/>
      <c r="C68" s="98"/>
      <c r="D68" s="98"/>
      <c r="E68" s="98"/>
      <c r="F68" s="98"/>
      <c r="G68" s="98"/>
      <c r="H68" s="98"/>
    </row>
    <row r="69" spans="1:8" ht="12.75">
      <c r="A69" s="98"/>
      <c r="B69" s="98"/>
      <c r="C69" s="98"/>
      <c r="D69" s="98"/>
      <c r="E69" s="98"/>
      <c r="F69" s="98"/>
      <c r="G69" s="98"/>
      <c r="H69" s="98"/>
    </row>
    <row r="70" spans="1:8" ht="12.75">
      <c r="A70" s="98"/>
      <c r="B70" s="98"/>
      <c r="C70" s="98"/>
      <c r="D70" s="98"/>
      <c r="E70" s="98"/>
      <c r="F70" s="98"/>
      <c r="G70" s="98"/>
      <c r="H70" s="98"/>
    </row>
    <row r="71" spans="1:8" ht="12.75">
      <c r="A71" s="98"/>
      <c r="B71" s="98"/>
      <c r="C71" s="98"/>
      <c r="D71" s="98"/>
      <c r="E71" s="98"/>
      <c r="F71" s="98"/>
      <c r="G71" s="98"/>
      <c r="H71" s="98"/>
    </row>
    <row r="72" spans="1:8" ht="12.75">
      <c r="A72" s="98"/>
      <c r="B72" s="98"/>
      <c r="C72" s="98"/>
      <c r="D72" s="98"/>
      <c r="E72" s="98"/>
      <c r="F72" s="98"/>
      <c r="G72" s="98"/>
      <c r="H72" s="98"/>
    </row>
    <row r="73" spans="1:8" ht="12.75">
      <c r="A73" s="98"/>
      <c r="B73" s="98"/>
      <c r="C73" s="98"/>
      <c r="D73" s="98"/>
      <c r="E73" s="98"/>
      <c r="F73" s="98"/>
      <c r="G73" s="98"/>
      <c r="H73" s="98"/>
    </row>
    <row r="74" spans="1:8" ht="12.75">
      <c r="A74" s="98"/>
      <c r="B74" s="98"/>
      <c r="C74" s="99"/>
      <c r="D74" s="99"/>
      <c r="E74" s="99"/>
      <c r="F74" s="99"/>
      <c r="G74" s="99"/>
      <c r="H74" s="98"/>
    </row>
    <row r="75" spans="1:8" ht="12.75">
      <c r="A75" s="98"/>
      <c r="B75" s="98"/>
      <c r="C75" s="99"/>
      <c r="D75" s="99"/>
      <c r="E75" s="99"/>
      <c r="F75" s="99"/>
      <c r="G75" s="98"/>
      <c r="H75" s="98"/>
    </row>
    <row r="76" spans="1:8" ht="12.75">
      <c r="A76" s="98"/>
      <c r="B76" s="98"/>
      <c r="C76" s="99"/>
      <c r="D76" s="99"/>
      <c r="E76" s="99"/>
      <c r="F76" s="99"/>
      <c r="G76" s="98"/>
      <c r="H76" s="98"/>
    </row>
    <row r="77" spans="1:8" ht="12.75">
      <c r="A77" s="98"/>
      <c r="B77" s="98"/>
      <c r="C77" s="99"/>
      <c r="D77" s="101"/>
      <c r="E77" s="99"/>
      <c r="F77" s="102"/>
      <c r="G77" s="103"/>
      <c r="H77" s="98"/>
    </row>
    <row r="78" spans="1:8" ht="12.75">
      <c r="A78" s="98"/>
      <c r="B78" s="98"/>
      <c r="C78" s="99"/>
      <c r="D78" s="99"/>
      <c r="E78" s="99"/>
      <c r="F78" s="99"/>
      <c r="G78" s="98"/>
      <c r="H78" s="98"/>
    </row>
    <row r="79" spans="1:8" ht="12.75">
      <c r="A79" s="98"/>
      <c r="B79" s="98"/>
      <c r="C79" s="98" t="s">
        <v>44</v>
      </c>
      <c r="D79" s="98"/>
      <c r="E79" s="98"/>
      <c r="F79" s="98"/>
      <c r="G79" s="98"/>
      <c r="H79" s="98"/>
    </row>
    <row r="80" spans="1:8" ht="12.75">
      <c r="A80" s="98"/>
      <c r="B80" s="98"/>
      <c r="C80" s="99" t="s">
        <v>69</v>
      </c>
      <c r="D80" s="99"/>
      <c r="E80" s="99"/>
      <c r="F80" s="99"/>
      <c r="G80" s="99"/>
      <c r="H80" s="98"/>
    </row>
    <row r="81" spans="1:8" ht="12.75">
      <c r="A81" s="98"/>
      <c r="B81" s="98"/>
      <c r="C81" s="99" t="s">
        <v>0</v>
      </c>
      <c r="D81" s="99"/>
      <c r="E81" s="99"/>
      <c r="F81" s="99"/>
      <c r="G81" s="98"/>
      <c r="H81" s="98"/>
    </row>
    <row r="82" spans="1:8" ht="12.75">
      <c r="A82" s="98"/>
      <c r="B82" s="98"/>
      <c r="C82" s="99"/>
      <c r="D82" s="99"/>
      <c r="E82" s="99"/>
      <c r="F82" s="99"/>
      <c r="G82" s="98"/>
      <c r="H82" s="98"/>
    </row>
    <row r="83" spans="1:8" ht="12.75">
      <c r="A83" s="98"/>
      <c r="B83" s="98"/>
      <c r="C83" s="99"/>
      <c r="D83" s="101"/>
      <c r="E83" s="99"/>
      <c r="F83" s="102" t="s">
        <v>42</v>
      </c>
      <c r="G83" s="103" t="s">
        <v>45</v>
      </c>
      <c r="H83" s="98"/>
    </row>
    <row r="84" spans="1:8" ht="12.75">
      <c r="A84" s="98"/>
      <c r="B84" s="98"/>
      <c r="C84" s="98"/>
      <c r="D84" s="99"/>
      <c r="E84" s="99"/>
      <c r="F84" s="99"/>
      <c r="G84" s="98"/>
      <c r="H84" s="98"/>
    </row>
    <row r="85" spans="1:8" ht="12.75">
      <c r="A85" s="98"/>
      <c r="B85" s="98"/>
      <c r="C85" s="104" t="s">
        <v>14</v>
      </c>
      <c r="D85" s="104" t="s">
        <v>1</v>
      </c>
      <c r="E85" s="104" t="s">
        <v>2</v>
      </c>
      <c r="F85" s="104" t="s">
        <v>3</v>
      </c>
      <c r="G85" s="104" t="s">
        <v>4</v>
      </c>
      <c r="H85" s="98"/>
    </row>
    <row r="86" spans="1:8" ht="12.75">
      <c r="A86" s="98"/>
      <c r="B86" s="98"/>
      <c r="C86" s="105" t="s">
        <v>15</v>
      </c>
      <c r="D86" s="104"/>
      <c r="E86" s="104"/>
      <c r="F86" s="106"/>
      <c r="G86" s="104"/>
      <c r="H86" s="98"/>
    </row>
    <row r="87" spans="1:8" ht="12.75">
      <c r="A87" s="98"/>
      <c r="B87" s="98"/>
      <c r="C87" s="107" t="s">
        <v>16</v>
      </c>
      <c r="D87" s="108" t="s">
        <v>49</v>
      </c>
      <c r="E87" s="108">
        <v>14</v>
      </c>
      <c r="F87" s="109">
        <v>5436</v>
      </c>
      <c r="G87" s="108" t="s">
        <v>46</v>
      </c>
      <c r="H87" s="98"/>
    </row>
    <row r="88" spans="1:8" ht="12.75">
      <c r="A88" s="98"/>
      <c r="B88" s="98"/>
      <c r="C88" s="107"/>
      <c r="D88" s="110"/>
      <c r="E88" s="108"/>
      <c r="F88" s="109"/>
      <c r="G88" s="108"/>
      <c r="H88" s="98"/>
    </row>
    <row r="89" spans="1:8" ht="13.5" thickBot="1">
      <c r="A89" s="98"/>
      <c r="B89" s="98"/>
      <c r="C89" s="124" t="s">
        <v>18</v>
      </c>
      <c r="D89" s="137"/>
      <c r="E89" s="124"/>
      <c r="F89" s="125">
        <v>5436</v>
      </c>
      <c r="G89" s="124"/>
      <c r="H89" s="98"/>
    </row>
    <row r="90" spans="1:8" ht="12.75">
      <c r="A90" s="98"/>
      <c r="B90" s="98"/>
      <c r="C90" s="115" t="s">
        <v>47</v>
      </c>
      <c r="D90" s="116"/>
      <c r="E90" s="115"/>
      <c r="F90" s="117"/>
      <c r="G90" s="115"/>
      <c r="H90" s="98"/>
    </row>
    <row r="91" spans="1:8" ht="12.75">
      <c r="A91" s="98"/>
      <c r="B91" s="98"/>
      <c r="C91" s="118" t="s">
        <v>48</v>
      </c>
      <c r="D91" s="108" t="s">
        <v>50</v>
      </c>
      <c r="E91" s="108">
        <v>14</v>
      </c>
      <c r="F91" s="109">
        <v>281</v>
      </c>
      <c r="G91" s="108" t="s">
        <v>19</v>
      </c>
      <c r="H91" s="98"/>
    </row>
    <row r="92" spans="1:8" ht="12.75">
      <c r="A92" s="98"/>
      <c r="B92" s="98"/>
      <c r="C92" s="118"/>
      <c r="D92" s="108"/>
      <c r="E92" s="108"/>
      <c r="F92" s="109"/>
      <c r="G92" s="108" t="s">
        <v>19</v>
      </c>
      <c r="H92" s="98"/>
    </row>
    <row r="93" spans="1:8" ht="12.75">
      <c r="A93" s="98"/>
      <c r="B93" s="98"/>
      <c r="C93" s="118"/>
      <c r="D93" s="108"/>
      <c r="E93" s="108"/>
      <c r="F93" s="109"/>
      <c r="G93" s="108"/>
      <c r="H93" s="98"/>
    </row>
    <row r="94" spans="1:8" ht="12.75">
      <c r="A94" s="98"/>
      <c r="B94" s="98"/>
      <c r="C94" s="119"/>
      <c r="D94" s="115"/>
      <c r="E94" s="115"/>
      <c r="F94" s="117"/>
      <c r="G94" s="108"/>
      <c r="H94" s="98"/>
    </row>
    <row r="95" spans="1:8" ht="12.75">
      <c r="A95" s="98"/>
      <c r="B95" s="98"/>
      <c r="C95" s="119"/>
      <c r="D95" s="115"/>
      <c r="E95" s="115"/>
      <c r="F95" s="117"/>
      <c r="G95" s="108"/>
      <c r="H95" s="98"/>
    </row>
    <row r="96" spans="1:8" ht="12.75">
      <c r="A96" s="98"/>
      <c r="B96" s="98"/>
      <c r="C96" s="119"/>
      <c r="D96" s="115"/>
      <c r="E96" s="115"/>
      <c r="F96" s="117"/>
      <c r="G96" s="108"/>
      <c r="H96" s="98"/>
    </row>
    <row r="97" spans="1:8" ht="13.5" thickBot="1">
      <c r="A97" s="98"/>
      <c r="B97" s="98"/>
      <c r="C97" s="124" t="s">
        <v>51</v>
      </c>
      <c r="D97" s="124"/>
      <c r="E97" s="124"/>
      <c r="F97" s="125">
        <v>281</v>
      </c>
      <c r="G97" s="124"/>
      <c r="H97" s="98"/>
    </row>
    <row r="98" spans="1:8" ht="12.75">
      <c r="A98" s="98"/>
      <c r="B98" s="98"/>
      <c r="C98" s="115" t="s">
        <v>25</v>
      </c>
      <c r="D98" s="120"/>
      <c r="E98" s="120"/>
      <c r="F98" s="117"/>
      <c r="G98" s="115"/>
      <c r="H98" s="98"/>
    </row>
    <row r="99" spans="1:8" ht="12.75">
      <c r="A99" s="98"/>
      <c r="B99" s="98"/>
      <c r="C99" s="119" t="s">
        <v>26</v>
      </c>
      <c r="D99" s="108" t="s">
        <v>50</v>
      </c>
      <c r="E99" s="120">
        <v>14</v>
      </c>
      <c r="F99" s="117">
        <v>1283</v>
      </c>
      <c r="G99" s="108" t="s">
        <v>52</v>
      </c>
      <c r="H99" s="98"/>
    </row>
    <row r="100" spans="1:8" ht="12.75">
      <c r="A100" s="98"/>
      <c r="B100" s="98"/>
      <c r="C100" s="119"/>
      <c r="D100" s="120"/>
      <c r="E100" s="120"/>
      <c r="F100" s="117"/>
      <c r="G100" s="108"/>
      <c r="H100" s="98"/>
    </row>
    <row r="101" spans="1:8" ht="12.75">
      <c r="A101" s="98"/>
      <c r="B101" s="98"/>
      <c r="C101" s="119"/>
      <c r="D101" s="120"/>
      <c r="E101" s="120"/>
      <c r="F101" s="117"/>
      <c r="G101" s="108"/>
      <c r="H101" s="98"/>
    </row>
    <row r="102" spans="1:8" ht="12.75">
      <c r="A102" s="98"/>
      <c r="B102" s="98"/>
      <c r="C102" s="119"/>
      <c r="D102" s="120"/>
      <c r="E102" s="120"/>
      <c r="F102" s="117"/>
      <c r="G102" s="108"/>
      <c r="H102" s="98"/>
    </row>
    <row r="103" spans="1:8" ht="12.75">
      <c r="A103" s="98"/>
      <c r="B103" s="98"/>
      <c r="C103" s="119"/>
      <c r="D103" s="120"/>
      <c r="E103" s="120"/>
      <c r="F103" s="117"/>
      <c r="G103" s="108"/>
      <c r="H103" s="98"/>
    </row>
    <row r="104" spans="1:8" ht="13.5" thickBot="1">
      <c r="A104" s="98"/>
      <c r="B104" s="98"/>
      <c r="C104" s="124" t="s">
        <v>27</v>
      </c>
      <c r="D104" s="124"/>
      <c r="E104" s="124"/>
      <c r="F104" s="125">
        <v>1283</v>
      </c>
      <c r="G104" s="113"/>
      <c r="H104" s="98"/>
    </row>
    <row r="105" spans="1:8" ht="12.75">
      <c r="A105" s="98"/>
      <c r="B105" s="98"/>
      <c r="C105" s="126" t="s">
        <v>28</v>
      </c>
      <c r="D105" s="121"/>
      <c r="E105" s="121"/>
      <c r="F105" s="122"/>
      <c r="G105" s="121"/>
      <c r="H105" s="98"/>
    </row>
    <row r="106" spans="1:8" ht="12.75">
      <c r="A106" s="98"/>
      <c r="B106" s="98"/>
      <c r="C106" s="118" t="s">
        <v>29</v>
      </c>
      <c r="D106" s="115" t="s">
        <v>49</v>
      </c>
      <c r="E106" s="120">
        <v>14</v>
      </c>
      <c r="F106" s="109">
        <v>1106</v>
      </c>
      <c r="G106" s="108" t="s">
        <v>53</v>
      </c>
      <c r="H106" s="98"/>
    </row>
    <row r="107" spans="1:8" ht="12.75">
      <c r="A107" s="98"/>
      <c r="B107" s="98"/>
      <c r="C107" s="119"/>
      <c r="D107" s="127"/>
      <c r="E107" s="120"/>
      <c r="F107" s="109"/>
      <c r="G107" s="108"/>
      <c r="H107" s="98"/>
    </row>
    <row r="108" spans="1:8" ht="13.5" thickBot="1">
      <c r="A108" s="98"/>
      <c r="B108" s="98"/>
      <c r="C108" s="113" t="s">
        <v>30</v>
      </c>
      <c r="D108" s="111"/>
      <c r="E108" s="111"/>
      <c r="F108" s="114">
        <v>1106</v>
      </c>
      <c r="G108" s="128"/>
      <c r="H108" s="98"/>
    </row>
    <row r="109" spans="1:8" ht="12.75">
      <c r="A109" s="98"/>
      <c r="B109" s="98"/>
      <c r="C109" s="126" t="s">
        <v>31</v>
      </c>
      <c r="D109" s="121"/>
      <c r="E109" s="121"/>
      <c r="F109" s="122"/>
      <c r="G109" s="121"/>
      <c r="H109" s="98"/>
    </row>
    <row r="110" spans="1:8" ht="12.75">
      <c r="A110" s="98"/>
      <c r="B110" s="98"/>
      <c r="C110" s="129" t="s">
        <v>32</v>
      </c>
      <c r="D110" s="98" t="s">
        <v>49</v>
      </c>
      <c r="E110" s="110">
        <v>14</v>
      </c>
      <c r="F110" s="109">
        <v>35</v>
      </c>
      <c r="G110" s="108" t="s">
        <v>58</v>
      </c>
      <c r="H110" s="98"/>
    </row>
    <row r="111" spans="1:8" ht="12.75">
      <c r="A111" s="98"/>
      <c r="B111" s="98"/>
      <c r="C111" s="118"/>
      <c r="D111" s="120"/>
      <c r="E111" s="120"/>
      <c r="F111" s="117"/>
      <c r="G111" s="108"/>
      <c r="H111" s="98"/>
    </row>
    <row r="112" spans="1:8" ht="13.5" thickBot="1">
      <c r="A112" s="98"/>
      <c r="B112" s="98"/>
      <c r="C112" s="124" t="s">
        <v>33</v>
      </c>
      <c r="D112" s="124"/>
      <c r="E112" s="124"/>
      <c r="F112" s="125">
        <v>35</v>
      </c>
      <c r="G112" s="130"/>
      <c r="H112" s="98"/>
    </row>
    <row r="113" spans="1:8" ht="12.75">
      <c r="A113" s="98"/>
      <c r="B113" s="98"/>
      <c r="C113" s="126" t="s">
        <v>34</v>
      </c>
      <c r="D113" s="121"/>
      <c r="E113" s="121"/>
      <c r="F113" s="122"/>
      <c r="G113" s="121"/>
      <c r="H113" s="98"/>
    </row>
    <row r="114" spans="1:8" ht="12.75">
      <c r="A114" s="98"/>
      <c r="B114" s="98"/>
      <c r="C114" s="118" t="s">
        <v>35</v>
      </c>
      <c r="D114" s="108" t="s">
        <v>49</v>
      </c>
      <c r="E114" s="110">
        <v>14</v>
      </c>
      <c r="F114" s="109">
        <v>364</v>
      </c>
      <c r="G114" s="108" t="s">
        <v>59</v>
      </c>
      <c r="H114" s="98"/>
    </row>
    <row r="115" spans="1:8" ht="12.75">
      <c r="A115" s="98"/>
      <c r="B115" s="98"/>
      <c r="C115" s="118"/>
      <c r="D115" s="110"/>
      <c r="E115" s="110"/>
      <c r="F115" s="109"/>
      <c r="G115" s="108"/>
      <c r="H115" s="98"/>
    </row>
    <row r="116" spans="1:8" ht="12.75">
      <c r="A116" s="98"/>
      <c r="B116" s="98"/>
      <c r="C116" s="118"/>
      <c r="D116" s="98"/>
      <c r="E116" s="110"/>
      <c r="F116" s="109"/>
      <c r="G116" s="108"/>
      <c r="H116" s="98"/>
    </row>
    <row r="117" spans="1:8" ht="13.5" thickBot="1">
      <c r="A117" s="98"/>
      <c r="B117" s="98"/>
      <c r="C117" s="124" t="s">
        <v>36</v>
      </c>
      <c r="D117" s="124"/>
      <c r="E117" s="124"/>
      <c r="F117" s="125">
        <v>364</v>
      </c>
      <c r="G117" s="128"/>
      <c r="H117" s="98"/>
    </row>
    <row r="118" spans="1:8" ht="12.75">
      <c r="A118" s="98"/>
      <c r="B118" s="98"/>
      <c r="C118" s="126" t="s">
        <v>37</v>
      </c>
      <c r="D118" s="121"/>
      <c r="E118" s="121"/>
      <c r="F118" s="122"/>
      <c r="G118" s="123"/>
      <c r="H118" s="98"/>
    </row>
    <row r="119" spans="1:8" ht="12.75">
      <c r="A119" s="98"/>
      <c r="B119" s="98"/>
      <c r="C119" s="118" t="s">
        <v>38</v>
      </c>
      <c r="D119" s="108" t="s">
        <v>49</v>
      </c>
      <c r="E119" s="110">
        <v>14</v>
      </c>
      <c r="F119" s="122">
        <v>11</v>
      </c>
      <c r="G119" s="108" t="s">
        <v>63</v>
      </c>
      <c r="H119" s="98"/>
    </row>
    <row r="120" spans="1:8" ht="12.75">
      <c r="A120" s="98"/>
      <c r="B120" s="98"/>
      <c r="C120" s="118"/>
      <c r="D120" s="110"/>
      <c r="E120" s="110"/>
      <c r="F120" s="122"/>
      <c r="G120" s="108"/>
      <c r="H120" s="98"/>
    </row>
    <row r="121" spans="1:8" ht="12.75">
      <c r="A121" s="98"/>
      <c r="B121" s="98"/>
      <c r="C121" s="118"/>
      <c r="D121" s="110"/>
      <c r="E121" s="110"/>
      <c r="F121" s="122"/>
      <c r="G121" s="108"/>
      <c r="H121" s="98"/>
    </row>
    <row r="122" spans="1:8" ht="13.5" thickBot="1">
      <c r="A122" s="98"/>
      <c r="B122" s="98"/>
      <c r="C122" s="124" t="s">
        <v>39</v>
      </c>
      <c r="D122" s="124"/>
      <c r="E122" s="124"/>
      <c r="F122" s="125">
        <v>11</v>
      </c>
      <c r="G122" s="128"/>
      <c r="H122" s="98"/>
    </row>
    <row r="123" spans="1:8" ht="12.75">
      <c r="A123" s="98"/>
      <c r="B123" s="98"/>
      <c r="C123" s="131" t="s">
        <v>54</v>
      </c>
      <c r="D123" s="132"/>
      <c r="E123" s="132"/>
      <c r="F123" s="133"/>
      <c r="G123" s="134"/>
      <c r="H123" s="98"/>
    </row>
    <row r="124" spans="1:8" ht="12.75">
      <c r="A124" s="98"/>
      <c r="B124" s="98"/>
      <c r="C124" s="129" t="s">
        <v>40</v>
      </c>
      <c r="D124" s="108" t="s">
        <v>49</v>
      </c>
      <c r="E124" s="110">
        <v>14</v>
      </c>
      <c r="F124" s="122">
        <v>60</v>
      </c>
      <c r="G124" s="108" t="s">
        <v>62</v>
      </c>
      <c r="H124" s="98"/>
    </row>
    <row r="125" spans="1:8" ht="12.75">
      <c r="A125" s="98"/>
      <c r="B125" s="98"/>
      <c r="C125" s="129"/>
      <c r="D125" s="108"/>
      <c r="E125" s="110"/>
      <c r="F125" s="122"/>
      <c r="G125" s="108"/>
      <c r="H125" s="98"/>
    </row>
    <row r="126" spans="1:8" ht="12.75">
      <c r="A126" s="98"/>
      <c r="B126" s="98"/>
      <c r="C126" s="118"/>
      <c r="D126" s="108"/>
      <c r="E126" s="110"/>
      <c r="F126" s="109"/>
      <c r="G126" s="108"/>
      <c r="H126" s="98"/>
    </row>
    <row r="127" spans="1:8" ht="13.5" thickBot="1">
      <c r="A127" s="98"/>
      <c r="B127" s="98"/>
      <c r="C127" s="124" t="s">
        <v>41</v>
      </c>
      <c r="D127" s="124"/>
      <c r="E127" s="124"/>
      <c r="F127" s="125">
        <v>60</v>
      </c>
      <c r="G127" s="128"/>
      <c r="H127" s="98"/>
    </row>
    <row r="128" spans="1:8" ht="12.75">
      <c r="A128" s="98"/>
      <c r="B128" s="98"/>
      <c r="C128" s="126"/>
      <c r="D128" s="110"/>
      <c r="E128" s="121"/>
      <c r="F128" s="122"/>
      <c r="G128" s="123"/>
      <c r="H128" s="98"/>
    </row>
    <row r="129" spans="1:8" ht="12.75">
      <c r="A129" s="98"/>
      <c r="B129" s="98"/>
      <c r="C129" s="118"/>
      <c r="D129" s="135"/>
      <c r="E129" s="110"/>
      <c r="F129" s="109"/>
      <c r="G129" s="108"/>
      <c r="H129" s="98"/>
    </row>
    <row r="130" spans="1:8" ht="12.75">
      <c r="A130" s="98"/>
      <c r="B130" s="98"/>
      <c r="C130" s="118"/>
      <c r="D130" s="136"/>
      <c r="E130" s="110"/>
      <c r="F130" s="109"/>
      <c r="G130" s="108"/>
      <c r="H130" s="98"/>
    </row>
    <row r="131" spans="1:8" ht="12.75">
      <c r="A131" s="98"/>
      <c r="B131" s="98"/>
      <c r="C131" s="118"/>
      <c r="D131" s="110"/>
      <c r="E131" s="110"/>
      <c r="F131" s="109"/>
      <c r="G131" s="108"/>
      <c r="H131" s="98"/>
    </row>
    <row r="132" spans="1:8" ht="13.5" thickBot="1">
      <c r="A132" s="98"/>
      <c r="B132" s="98"/>
      <c r="C132" s="113"/>
      <c r="D132" s="111"/>
      <c r="E132" s="111"/>
      <c r="F132" s="114"/>
      <c r="G132" s="128"/>
      <c r="H132" s="98"/>
    </row>
    <row r="133" spans="1:8" ht="12.75">
      <c r="A133" s="98"/>
      <c r="B133" s="98"/>
      <c r="C133" s="121"/>
      <c r="D133" s="121"/>
      <c r="E133" s="121"/>
      <c r="F133" s="122"/>
      <c r="G133" s="121"/>
      <c r="H133" s="98"/>
    </row>
    <row r="134" spans="1:8" ht="12.75">
      <c r="A134" s="98"/>
      <c r="B134" s="98"/>
      <c r="C134" s="129"/>
      <c r="D134" s="110"/>
      <c r="E134" s="110"/>
      <c r="F134" s="117"/>
      <c r="G134" s="108"/>
      <c r="H134" s="98"/>
    </row>
    <row r="135" spans="1:8" ht="12.75">
      <c r="A135" s="98"/>
      <c r="B135" s="98"/>
      <c r="C135" s="119"/>
      <c r="D135" s="120"/>
      <c r="E135" s="120"/>
      <c r="F135" s="117"/>
      <c r="G135" s="108"/>
      <c r="H135" s="98"/>
    </row>
    <row r="136" spans="1:8" ht="13.5" thickBot="1">
      <c r="A136" s="98"/>
      <c r="B136" s="98"/>
      <c r="C136" s="111"/>
      <c r="D136" s="111"/>
      <c r="E136" s="111"/>
      <c r="F136" s="114"/>
      <c r="G136" s="128"/>
      <c r="H136" s="98"/>
    </row>
    <row r="137" spans="1:8" ht="12.75">
      <c r="A137" s="98"/>
      <c r="B137" s="98"/>
      <c r="C137" s="98"/>
      <c r="D137" s="98"/>
      <c r="E137" s="98"/>
      <c r="F137" s="98"/>
      <c r="G137" s="98"/>
      <c r="H137" s="98"/>
    </row>
    <row r="138" spans="1:8" ht="12.75">
      <c r="A138" s="98"/>
      <c r="B138" s="98"/>
      <c r="C138" s="98"/>
      <c r="D138" s="98"/>
      <c r="E138" s="98"/>
      <c r="F138" s="98"/>
      <c r="G138" s="98"/>
      <c r="H138" s="98"/>
    </row>
    <row r="139" spans="1:8" ht="12.75">
      <c r="A139" s="98"/>
      <c r="B139" s="98"/>
      <c r="C139" s="98"/>
      <c r="D139" s="98"/>
      <c r="E139" s="98"/>
      <c r="F139" s="98"/>
      <c r="G139" s="98"/>
      <c r="H139" s="98"/>
    </row>
    <row r="140" spans="1:8" ht="12.75">
      <c r="A140" s="98"/>
      <c r="B140" s="98"/>
      <c r="C140" s="98" t="s">
        <v>44</v>
      </c>
      <c r="D140" s="98"/>
      <c r="E140" s="98"/>
      <c r="F140" s="98"/>
      <c r="G140" s="98"/>
      <c r="H140" s="98"/>
    </row>
    <row r="141" spans="1:8" ht="12.75">
      <c r="A141" s="98"/>
      <c r="B141" s="98"/>
      <c r="C141" s="99" t="s">
        <v>61</v>
      </c>
      <c r="D141" s="99"/>
      <c r="E141" s="99"/>
      <c r="F141" s="99"/>
      <c r="G141" s="99"/>
      <c r="H141" s="98"/>
    </row>
    <row r="142" spans="1:8" ht="12.75">
      <c r="A142" s="98"/>
      <c r="B142" s="98"/>
      <c r="C142" s="99" t="s">
        <v>0</v>
      </c>
      <c r="D142" s="99"/>
      <c r="E142" s="99"/>
      <c r="F142" s="99"/>
      <c r="G142" s="98"/>
      <c r="H142" s="98"/>
    </row>
    <row r="143" spans="1:8" ht="12.75">
      <c r="A143" s="98"/>
      <c r="B143" s="98"/>
      <c r="C143" s="99"/>
      <c r="D143" s="99"/>
      <c r="E143" s="99"/>
      <c r="F143" s="99"/>
      <c r="G143" s="98"/>
      <c r="H143" s="98"/>
    </row>
    <row r="144" spans="1:8" ht="12.75">
      <c r="A144" s="98"/>
      <c r="B144" s="98"/>
      <c r="C144" s="99"/>
      <c r="D144" s="101"/>
      <c r="E144" s="99"/>
      <c r="F144" s="102" t="s">
        <v>42</v>
      </c>
      <c r="G144" s="103" t="s">
        <v>64</v>
      </c>
      <c r="H144" s="98"/>
    </row>
    <row r="145" spans="1:8" ht="12.75">
      <c r="A145" s="98"/>
      <c r="B145" s="98"/>
      <c r="C145" s="98"/>
      <c r="D145" s="99"/>
      <c r="E145" s="99"/>
      <c r="F145" s="99"/>
      <c r="G145" s="98"/>
      <c r="H145" s="98"/>
    </row>
    <row r="146" spans="1:8" ht="12.75">
      <c r="A146" s="98"/>
      <c r="B146" s="98"/>
      <c r="C146" s="104" t="s">
        <v>14</v>
      </c>
      <c r="D146" s="104" t="s">
        <v>1</v>
      </c>
      <c r="E146" s="104" t="s">
        <v>2</v>
      </c>
      <c r="F146" s="104" t="s">
        <v>3</v>
      </c>
      <c r="G146" s="104" t="s">
        <v>4</v>
      </c>
      <c r="H146" s="98"/>
    </row>
    <row r="147" spans="1:8" ht="12.75">
      <c r="A147" s="98"/>
      <c r="B147" s="98"/>
      <c r="C147" s="105" t="s">
        <v>15</v>
      </c>
      <c r="D147" s="104"/>
      <c r="E147" s="104"/>
      <c r="F147" s="106">
        <v>144224</v>
      </c>
      <c r="G147" s="104"/>
      <c r="H147" s="98"/>
    </row>
    <row r="148" spans="1:8" ht="12.75">
      <c r="A148" s="98"/>
      <c r="B148" s="98"/>
      <c r="C148" s="107" t="s">
        <v>16</v>
      </c>
      <c r="D148" s="108" t="s">
        <v>17</v>
      </c>
      <c r="E148" s="108">
        <v>12</v>
      </c>
      <c r="F148" s="109">
        <v>173300</v>
      </c>
      <c r="G148" s="108" t="s">
        <v>46</v>
      </c>
      <c r="H148" s="98"/>
    </row>
    <row r="149" spans="1:8" ht="12.75">
      <c r="A149" s="98"/>
      <c r="B149" s="98"/>
      <c r="C149" s="107"/>
      <c r="D149" s="110"/>
      <c r="E149" s="108"/>
      <c r="F149" s="109"/>
      <c r="G149" s="108"/>
      <c r="H149" s="98"/>
    </row>
    <row r="150" spans="1:8" ht="13.5" thickBot="1">
      <c r="A150" s="98"/>
      <c r="B150" s="98"/>
      <c r="C150" s="111" t="s">
        <v>18</v>
      </c>
      <c r="D150" s="112"/>
      <c r="E150" s="113"/>
      <c r="F150" s="114">
        <v>317524</v>
      </c>
      <c r="G150" s="113"/>
      <c r="H150" s="98"/>
    </row>
    <row r="151" spans="1:8" ht="12.75">
      <c r="A151" s="98"/>
      <c r="B151" s="98"/>
      <c r="C151" s="115" t="s">
        <v>47</v>
      </c>
      <c r="D151" s="116"/>
      <c r="E151" s="115"/>
      <c r="F151" s="117">
        <v>6534</v>
      </c>
      <c r="G151" s="115"/>
      <c r="H151" s="98"/>
    </row>
    <row r="152" spans="1:8" ht="12.75">
      <c r="A152" s="98"/>
      <c r="B152" s="98"/>
      <c r="C152" s="118" t="s">
        <v>48</v>
      </c>
      <c r="D152" s="108" t="s">
        <v>17</v>
      </c>
      <c r="E152" s="108">
        <v>12</v>
      </c>
      <c r="F152" s="109">
        <v>7222</v>
      </c>
      <c r="G152" s="108" t="s">
        <v>19</v>
      </c>
      <c r="H152" s="98"/>
    </row>
    <row r="153" spans="1:8" ht="12.75">
      <c r="A153" s="98"/>
      <c r="B153" s="98"/>
      <c r="C153" s="118"/>
      <c r="D153" s="108"/>
      <c r="E153" s="108"/>
      <c r="F153" s="109"/>
      <c r="G153" s="108"/>
      <c r="H153" s="98"/>
    </row>
    <row r="154" spans="1:8" ht="12.75">
      <c r="A154" s="98"/>
      <c r="B154" s="98"/>
      <c r="C154" s="118"/>
      <c r="D154" s="108"/>
      <c r="E154" s="108"/>
      <c r="F154" s="109"/>
      <c r="G154" s="108"/>
      <c r="H154" s="98"/>
    </row>
    <row r="155" spans="1:8" ht="12.75">
      <c r="A155" s="98"/>
      <c r="B155" s="98"/>
      <c r="C155" s="119"/>
      <c r="D155" s="115"/>
      <c r="E155" s="115"/>
      <c r="F155" s="117"/>
      <c r="G155" s="108"/>
      <c r="H155" s="98"/>
    </row>
    <row r="156" spans="1:8" ht="12.75">
      <c r="A156" s="98"/>
      <c r="B156" s="98"/>
      <c r="C156" s="119"/>
      <c r="D156" s="115"/>
      <c r="E156" s="115"/>
      <c r="F156" s="117"/>
      <c r="G156" s="108"/>
      <c r="H156" s="98"/>
    </row>
    <row r="157" spans="1:8" ht="13.5" thickBot="1">
      <c r="A157" s="98"/>
      <c r="B157" s="98"/>
      <c r="C157" s="113" t="s">
        <v>51</v>
      </c>
      <c r="D157" s="111"/>
      <c r="E157" s="111"/>
      <c r="F157" s="114">
        <v>13756</v>
      </c>
      <c r="G157" s="113"/>
      <c r="H157" s="98"/>
    </row>
    <row r="158" spans="1:8" ht="12.75">
      <c r="A158" s="98"/>
      <c r="B158" s="98"/>
      <c r="C158" s="115" t="s">
        <v>25</v>
      </c>
      <c r="D158" s="120"/>
      <c r="E158" s="120"/>
      <c r="F158" s="117">
        <v>28173</v>
      </c>
      <c r="G158" s="115"/>
      <c r="H158" s="98"/>
    </row>
    <row r="159" spans="1:8" ht="12.75">
      <c r="A159" s="98"/>
      <c r="B159" s="98"/>
      <c r="C159" s="119" t="s">
        <v>26</v>
      </c>
      <c r="D159" s="108" t="s">
        <v>17</v>
      </c>
      <c r="E159" s="120">
        <v>12</v>
      </c>
      <c r="F159" s="117">
        <v>844</v>
      </c>
      <c r="G159" s="108" t="s">
        <v>65</v>
      </c>
      <c r="H159" s="98"/>
    </row>
    <row r="160" spans="1:8" ht="12.75">
      <c r="A160" s="98"/>
      <c r="B160" s="98"/>
      <c r="C160" s="119"/>
      <c r="D160" s="120"/>
      <c r="E160" s="120"/>
      <c r="F160" s="117"/>
      <c r="G160" s="108"/>
      <c r="H160" s="98"/>
    </row>
    <row r="161" spans="1:8" ht="12.75">
      <c r="A161" s="98"/>
      <c r="B161" s="98"/>
      <c r="C161" s="119"/>
      <c r="D161" s="120"/>
      <c r="E161" s="120"/>
      <c r="F161" s="117"/>
      <c r="G161" s="108"/>
      <c r="H161" s="98"/>
    </row>
    <row r="162" spans="1:8" ht="12.75">
      <c r="A162" s="98"/>
      <c r="B162" s="98"/>
      <c r="C162" s="119"/>
      <c r="D162" s="120"/>
      <c r="E162" s="120"/>
      <c r="F162" s="117"/>
      <c r="G162" s="108"/>
      <c r="H162" s="98"/>
    </row>
    <row r="163" spans="1:8" ht="12.75">
      <c r="A163" s="98"/>
      <c r="B163" s="98"/>
      <c r="C163" s="119"/>
      <c r="D163" s="120"/>
      <c r="E163" s="120"/>
      <c r="F163" s="117"/>
      <c r="G163" s="108"/>
      <c r="H163" s="98"/>
    </row>
    <row r="164" spans="1:8" ht="13.5" thickBot="1">
      <c r="A164" s="98"/>
      <c r="B164" s="98"/>
      <c r="C164" s="124" t="s">
        <v>27</v>
      </c>
      <c r="D164" s="124"/>
      <c r="E164" s="124"/>
      <c r="F164" s="125">
        <v>29017</v>
      </c>
      <c r="G164" s="113"/>
      <c r="H164" s="98"/>
    </row>
    <row r="165" spans="1:8" ht="12.75">
      <c r="A165" s="98"/>
      <c r="B165" s="98"/>
      <c r="C165" s="126" t="s">
        <v>28</v>
      </c>
      <c r="D165" s="121"/>
      <c r="E165" s="121"/>
      <c r="F165" s="117">
        <v>28320</v>
      </c>
      <c r="G165" s="121"/>
      <c r="H165" s="98"/>
    </row>
    <row r="166" spans="1:8" ht="12.75">
      <c r="A166" s="98"/>
      <c r="B166" s="98"/>
      <c r="C166" s="118" t="s">
        <v>29</v>
      </c>
      <c r="D166" s="115" t="s">
        <v>17</v>
      </c>
      <c r="E166" s="120">
        <v>12</v>
      </c>
      <c r="F166" s="109">
        <v>28877</v>
      </c>
      <c r="G166" s="108" t="s">
        <v>53</v>
      </c>
      <c r="H166" s="98"/>
    </row>
    <row r="167" spans="1:8" ht="12.75">
      <c r="A167" s="98"/>
      <c r="B167" s="98"/>
      <c r="C167" s="119"/>
      <c r="D167" s="127"/>
      <c r="E167" s="120"/>
      <c r="F167" s="109"/>
      <c r="G167" s="108"/>
      <c r="H167" s="98"/>
    </row>
    <row r="168" spans="1:8" ht="13.5" thickBot="1">
      <c r="A168" s="98"/>
      <c r="B168" s="98"/>
      <c r="C168" s="113" t="s">
        <v>30</v>
      </c>
      <c r="D168" s="111"/>
      <c r="E168" s="111"/>
      <c r="F168" s="114">
        <v>57197</v>
      </c>
      <c r="G168" s="128"/>
      <c r="H168" s="98"/>
    </row>
    <row r="169" spans="1:8" ht="12.75">
      <c r="A169" s="98"/>
      <c r="B169" s="98"/>
      <c r="C169" s="126" t="s">
        <v>31</v>
      </c>
      <c r="D169" s="121"/>
      <c r="E169" s="121"/>
      <c r="F169" s="122">
        <v>894</v>
      </c>
      <c r="G169" s="121"/>
      <c r="H169" s="98"/>
    </row>
    <row r="170" spans="1:8" ht="12.75">
      <c r="A170" s="98"/>
      <c r="B170" s="98"/>
      <c r="C170" s="129" t="s">
        <v>32</v>
      </c>
      <c r="D170" s="98" t="s">
        <v>17</v>
      </c>
      <c r="E170" s="110">
        <v>12</v>
      </c>
      <c r="F170" s="109">
        <v>906</v>
      </c>
      <c r="G170" s="108" t="s">
        <v>58</v>
      </c>
      <c r="H170" s="98"/>
    </row>
    <row r="171" spans="1:8" ht="12.75">
      <c r="A171" s="98"/>
      <c r="B171" s="98"/>
      <c r="C171" s="118"/>
      <c r="D171" s="120"/>
      <c r="E171" s="120"/>
      <c r="F171" s="117"/>
      <c r="G171" s="108"/>
      <c r="H171" s="98"/>
    </row>
    <row r="172" spans="1:8" ht="13.5" thickBot="1">
      <c r="A172" s="98"/>
      <c r="B172" s="98"/>
      <c r="C172" s="124" t="s">
        <v>33</v>
      </c>
      <c r="D172" s="124"/>
      <c r="E172" s="124"/>
      <c r="F172" s="125">
        <v>1800</v>
      </c>
      <c r="G172" s="130"/>
      <c r="H172" s="98"/>
    </row>
    <row r="173" spans="1:8" ht="12.75">
      <c r="A173" s="98"/>
      <c r="B173" s="98"/>
      <c r="C173" s="126" t="s">
        <v>34</v>
      </c>
      <c r="D173" s="121"/>
      <c r="E173" s="121"/>
      <c r="F173" s="122">
        <v>9305</v>
      </c>
      <c r="G173" s="121"/>
      <c r="H173" s="98"/>
    </row>
    <row r="174" spans="1:8" ht="12.75">
      <c r="A174" s="98"/>
      <c r="B174" s="98"/>
      <c r="C174" s="118" t="s">
        <v>35</v>
      </c>
      <c r="D174" s="108" t="s">
        <v>17</v>
      </c>
      <c r="E174" s="110">
        <v>12</v>
      </c>
      <c r="F174" s="109">
        <v>9431</v>
      </c>
      <c r="G174" s="108" t="s">
        <v>59</v>
      </c>
      <c r="H174" s="98"/>
    </row>
    <row r="175" spans="1:8" ht="12.75">
      <c r="A175" s="98"/>
      <c r="B175" s="98"/>
      <c r="C175" s="118"/>
      <c r="D175" s="110"/>
      <c r="E175" s="110"/>
      <c r="F175" s="109"/>
      <c r="G175" s="108"/>
      <c r="H175" s="98"/>
    </row>
    <row r="176" spans="1:8" ht="12.75">
      <c r="A176" s="98"/>
      <c r="B176" s="98"/>
      <c r="C176" s="118"/>
      <c r="D176" s="98"/>
      <c r="E176" s="110"/>
      <c r="F176" s="109"/>
      <c r="G176" s="108"/>
      <c r="H176" s="98"/>
    </row>
    <row r="177" spans="1:8" ht="13.5" thickBot="1">
      <c r="A177" s="98"/>
      <c r="B177" s="98"/>
      <c r="C177" s="124" t="s">
        <v>36</v>
      </c>
      <c r="D177" s="124"/>
      <c r="E177" s="124"/>
      <c r="F177" s="125">
        <v>18736</v>
      </c>
      <c r="G177" s="128"/>
      <c r="H177" s="98"/>
    </row>
    <row r="178" spans="1:8" ht="12.75">
      <c r="A178" s="98"/>
      <c r="B178" s="98"/>
      <c r="C178" s="126" t="s">
        <v>37</v>
      </c>
      <c r="D178" s="121"/>
      <c r="E178" s="121"/>
      <c r="F178" s="122">
        <v>268</v>
      </c>
      <c r="G178" s="123"/>
      <c r="H178" s="98"/>
    </row>
    <row r="179" spans="1:8" ht="12.75">
      <c r="A179" s="98"/>
      <c r="B179" s="98"/>
      <c r="C179" s="118" t="s">
        <v>38</v>
      </c>
      <c r="D179" s="108" t="s">
        <v>17</v>
      </c>
      <c r="E179" s="110">
        <v>12</v>
      </c>
      <c r="F179" s="122">
        <v>278</v>
      </c>
      <c r="G179" s="108" t="s">
        <v>63</v>
      </c>
      <c r="H179" s="98"/>
    </row>
    <row r="180" spans="1:8" ht="12.75">
      <c r="A180" s="98"/>
      <c r="B180" s="98"/>
      <c r="C180" s="118"/>
      <c r="D180" s="110"/>
      <c r="E180" s="110"/>
      <c r="F180" s="122"/>
      <c r="G180" s="108"/>
      <c r="H180" s="98"/>
    </row>
    <row r="181" spans="1:8" ht="12.75">
      <c r="A181" s="98"/>
      <c r="B181" s="98"/>
      <c r="C181" s="118"/>
      <c r="D181" s="110"/>
      <c r="E181" s="110"/>
      <c r="F181" s="122"/>
      <c r="G181" s="108"/>
      <c r="H181" s="98"/>
    </row>
    <row r="182" spans="1:8" ht="13.5" thickBot="1">
      <c r="A182" s="98"/>
      <c r="B182" s="98"/>
      <c r="C182" s="124" t="s">
        <v>39</v>
      </c>
      <c r="D182" s="124"/>
      <c r="E182" s="124"/>
      <c r="F182" s="125">
        <v>546</v>
      </c>
      <c r="G182" s="128"/>
      <c r="H182" s="98"/>
    </row>
    <row r="183" spans="1:8" ht="12.75">
      <c r="A183" s="98"/>
      <c r="B183" s="98"/>
      <c r="C183" s="131" t="s">
        <v>54</v>
      </c>
      <c r="D183" s="132"/>
      <c r="E183" s="132"/>
      <c r="F183" s="133">
        <v>4908</v>
      </c>
      <c r="G183" s="134"/>
      <c r="H183" s="98"/>
    </row>
    <row r="184" spans="1:8" ht="12.75">
      <c r="A184" s="98"/>
      <c r="B184" s="98"/>
      <c r="C184" s="129" t="s">
        <v>40</v>
      </c>
      <c r="D184" s="108" t="s">
        <v>17</v>
      </c>
      <c r="E184" s="110">
        <v>12</v>
      </c>
      <c r="F184" s="122">
        <v>3936</v>
      </c>
      <c r="G184" s="108" t="s">
        <v>55</v>
      </c>
      <c r="H184" s="98"/>
    </row>
    <row r="185" spans="1:8" ht="12.75">
      <c r="A185" s="98"/>
      <c r="B185" s="98"/>
      <c r="C185" s="129"/>
      <c r="D185" s="108"/>
      <c r="E185" s="110"/>
      <c r="F185" s="122"/>
      <c r="G185" s="108"/>
      <c r="H185" s="98"/>
    </row>
    <row r="186" spans="1:8" ht="12.75">
      <c r="A186" s="98"/>
      <c r="B186" s="98"/>
      <c r="C186" s="118"/>
      <c r="D186" s="108"/>
      <c r="E186" s="110"/>
      <c r="F186" s="109"/>
      <c r="G186" s="108"/>
      <c r="H186" s="98"/>
    </row>
    <row r="187" spans="1:8" ht="13.5" thickBot="1">
      <c r="A187" s="98"/>
      <c r="B187" s="98"/>
      <c r="C187" s="124" t="s">
        <v>41</v>
      </c>
      <c r="D187" s="124"/>
      <c r="E187" s="124"/>
      <c r="F187" s="125">
        <v>8844</v>
      </c>
      <c r="G187" s="128"/>
      <c r="H187" s="98"/>
    </row>
    <row r="188" spans="1:8" ht="12.75">
      <c r="A188" s="98"/>
      <c r="B188" s="98"/>
      <c r="C188" s="126"/>
      <c r="D188" s="110"/>
      <c r="E188" s="121"/>
      <c r="F188" s="122"/>
      <c r="G188" s="123"/>
      <c r="H188" s="98"/>
    </row>
    <row r="189" spans="1:8" ht="12.75">
      <c r="A189" s="98"/>
      <c r="B189" s="98"/>
      <c r="C189" s="118"/>
      <c r="D189" s="135"/>
      <c r="E189" s="110"/>
      <c r="F189" s="109"/>
      <c r="G189" s="108"/>
      <c r="H189" s="98"/>
    </row>
    <row r="190" spans="1:8" ht="12.75">
      <c r="A190" s="98"/>
      <c r="B190" s="98"/>
      <c r="C190" s="118"/>
      <c r="D190" s="136"/>
      <c r="E190" s="110"/>
      <c r="F190" s="109"/>
      <c r="G190" s="108"/>
      <c r="H190" s="98"/>
    </row>
    <row r="191" spans="1:8" ht="12.75">
      <c r="A191" s="98"/>
      <c r="B191" s="98"/>
      <c r="C191" s="118"/>
      <c r="D191" s="110"/>
      <c r="E191" s="110"/>
      <c r="F191" s="109"/>
      <c r="G191" s="108"/>
      <c r="H191" s="98"/>
    </row>
    <row r="192" spans="1:8" ht="13.5" thickBot="1">
      <c r="A192" s="98"/>
      <c r="B192" s="98"/>
      <c r="C192" s="113"/>
      <c r="D192" s="111"/>
      <c r="E192" s="111"/>
      <c r="F192" s="114"/>
      <c r="G192" s="128"/>
      <c r="H192" s="98"/>
    </row>
    <row r="193" spans="1:8" ht="12.75">
      <c r="A193" s="98"/>
      <c r="B193" s="98"/>
      <c r="C193" s="121"/>
      <c r="D193" s="121"/>
      <c r="E193" s="121"/>
      <c r="F193" s="122"/>
      <c r="G193" s="121"/>
      <c r="H193" s="98"/>
    </row>
    <row r="194" spans="1:8" ht="12.75">
      <c r="A194" s="98"/>
      <c r="B194" s="98"/>
      <c r="C194" s="99"/>
      <c r="D194" s="99"/>
      <c r="E194" s="99"/>
      <c r="F194" s="99"/>
      <c r="G194" s="98"/>
      <c r="H194" s="98"/>
    </row>
    <row r="195" spans="1:8" ht="12.75">
      <c r="A195" s="98"/>
      <c r="B195" s="98"/>
      <c r="C195" s="98" t="s">
        <v>44</v>
      </c>
      <c r="D195" s="98"/>
      <c r="E195" s="98"/>
      <c r="F195" s="98"/>
      <c r="G195" s="98"/>
      <c r="H195" s="98"/>
    </row>
    <row r="196" spans="1:8" ht="12.75">
      <c r="A196" s="98"/>
      <c r="B196" s="98"/>
      <c r="C196" s="99" t="s">
        <v>69</v>
      </c>
      <c r="D196" s="99"/>
      <c r="E196" s="99"/>
      <c r="F196" s="99"/>
      <c r="G196" s="99"/>
      <c r="H196" s="98"/>
    </row>
    <row r="197" spans="1:8" ht="12.75">
      <c r="A197" s="98"/>
      <c r="B197" s="98"/>
      <c r="C197" s="99" t="s">
        <v>0</v>
      </c>
      <c r="D197" s="99"/>
      <c r="E197" s="99"/>
      <c r="F197" s="99"/>
      <c r="G197" s="98"/>
      <c r="H197" s="98"/>
    </row>
    <row r="198" spans="1:8" ht="12.75">
      <c r="A198" s="98"/>
      <c r="B198" s="98"/>
      <c r="C198" s="99"/>
      <c r="D198" s="99"/>
      <c r="E198" s="99"/>
      <c r="F198" s="99"/>
      <c r="G198" s="98"/>
      <c r="H198" s="98"/>
    </row>
    <row r="199" spans="1:8" ht="12.75">
      <c r="A199" s="98"/>
      <c r="B199" s="98"/>
      <c r="C199" s="99"/>
      <c r="D199" s="101"/>
      <c r="E199" s="99"/>
      <c r="F199" s="102" t="s">
        <v>42</v>
      </c>
      <c r="G199" s="103" t="s">
        <v>66</v>
      </c>
      <c r="H199" s="98"/>
    </row>
    <row r="200" spans="1:8" ht="12.75">
      <c r="A200" s="98"/>
      <c r="B200" s="98"/>
      <c r="C200" s="98"/>
      <c r="D200" s="99"/>
      <c r="E200" s="99"/>
      <c r="F200" s="99"/>
      <c r="G200" s="98"/>
      <c r="H200" s="98"/>
    </row>
    <row r="201" spans="1:8" ht="12.75">
      <c r="A201" s="98"/>
      <c r="B201" s="98"/>
      <c r="C201" s="104" t="s">
        <v>14</v>
      </c>
      <c r="D201" s="104" t="s">
        <v>1</v>
      </c>
      <c r="E201" s="104" t="s">
        <v>2</v>
      </c>
      <c r="F201" s="104" t="s">
        <v>3</v>
      </c>
      <c r="G201" s="104" t="s">
        <v>4</v>
      </c>
      <c r="H201" s="98"/>
    </row>
    <row r="202" spans="1:8" ht="12.75">
      <c r="A202" s="98"/>
      <c r="B202" s="98"/>
      <c r="C202" s="105" t="s">
        <v>15</v>
      </c>
      <c r="D202" s="104"/>
      <c r="E202" s="104"/>
      <c r="F202" s="106">
        <v>5436</v>
      </c>
      <c r="G202" s="104"/>
      <c r="H202" s="98"/>
    </row>
    <row r="203" spans="1:8" ht="12.75">
      <c r="A203" s="98"/>
      <c r="B203" s="98"/>
      <c r="C203" s="107" t="s">
        <v>16</v>
      </c>
      <c r="D203" s="108" t="s">
        <v>17</v>
      </c>
      <c r="E203" s="108">
        <v>12</v>
      </c>
      <c r="F203" s="109">
        <v>6719</v>
      </c>
      <c r="G203" s="108" t="s">
        <v>46</v>
      </c>
      <c r="H203" s="98"/>
    </row>
    <row r="204" spans="1:8" ht="12.75">
      <c r="A204" s="98"/>
      <c r="B204" s="98"/>
      <c r="C204" s="107"/>
      <c r="D204" s="110"/>
      <c r="E204" s="108"/>
      <c r="F204" s="109"/>
      <c r="G204" s="108"/>
      <c r="H204" s="98"/>
    </row>
    <row r="205" spans="1:8" ht="13.5" thickBot="1">
      <c r="A205" s="98"/>
      <c r="B205" s="98"/>
      <c r="C205" s="124" t="s">
        <v>18</v>
      </c>
      <c r="D205" s="137"/>
      <c r="E205" s="124"/>
      <c r="F205" s="125">
        <v>12155</v>
      </c>
      <c r="G205" s="124"/>
      <c r="H205" s="98"/>
    </row>
    <row r="206" spans="1:8" ht="12.75">
      <c r="A206" s="98"/>
      <c r="B206" s="98"/>
      <c r="C206" s="115" t="s">
        <v>47</v>
      </c>
      <c r="D206" s="116"/>
      <c r="E206" s="115"/>
      <c r="F206" s="117">
        <v>281</v>
      </c>
      <c r="G206" s="115"/>
      <c r="H206" s="98"/>
    </row>
    <row r="207" spans="1:8" ht="12.75">
      <c r="A207" s="98"/>
      <c r="B207" s="98"/>
      <c r="C207" s="118" t="s">
        <v>48</v>
      </c>
      <c r="D207" s="108" t="s">
        <v>17</v>
      </c>
      <c r="E207" s="108">
        <v>12</v>
      </c>
      <c r="F207" s="109">
        <v>302</v>
      </c>
      <c r="G207" s="108" t="s">
        <v>19</v>
      </c>
      <c r="H207" s="98"/>
    </row>
    <row r="208" spans="1:8" ht="12.75">
      <c r="A208" s="98"/>
      <c r="B208" s="98"/>
      <c r="C208" s="118"/>
      <c r="D208" s="108"/>
      <c r="E208" s="108"/>
      <c r="F208" s="109"/>
      <c r="G208" s="108"/>
      <c r="H208" s="98"/>
    </row>
    <row r="209" spans="1:8" ht="12.75">
      <c r="A209" s="98"/>
      <c r="B209" s="98"/>
      <c r="C209" s="118"/>
      <c r="D209" s="108"/>
      <c r="E209" s="108"/>
      <c r="F209" s="109"/>
      <c r="G209" s="108"/>
      <c r="H209" s="98"/>
    </row>
    <row r="210" spans="1:8" ht="12.75">
      <c r="A210" s="98"/>
      <c r="B210" s="98"/>
      <c r="C210" s="119"/>
      <c r="D210" s="115"/>
      <c r="E210" s="115"/>
      <c r="F210" s="117"/>
      <c r="G210" s="108"/>
      <c r="H210" s="98"/>
    </row>
    <row r="211" spans="1:8" ht="12.75">
      <c r="A211" s="98"/>
      <c r="B211" s="98"/>
      <c r="C211" s="119"/>
      <c r="D211" s="115"/>
      <c r="E211" s="115"/>
      <c r="F211" s="117"/>
      <c r="G211" s="108"/>
      <c r="H211" s="98"/>
    </row>
    <row r="212" spans="1:8" ht="12.75">
      <c r="A212" s="98"/>
      <c r="B212" s="98"/>
      <c r="C212" s="119"/>
      <c r="D212" s="115"/>
      <c r="E212" s="115"/>
      <c r="F212" s="117"/>
      <c r="G212" s="108"/>
      <c r="H212" s="98"/>
    </row>
    <row r="213" spans="1:8" ht="13.5" thickBot="1">
      <c r="A213" s="98"/>
      <c r="B213" s="98"/>
      <c r="C213" s="124" t="s">
        <v>51</v>
      </c>
      <c r="D213" s="124"/>
      <c r="E213" s="124"/>
      <c r="F213" s="125">
        <v>583</v>
      </c>
      <c r="G213" s="124"/>
      <c r="H213" s="98"/>
    </row>
    <row r="214" spans="1:8" ht="12.75">
      <c r="A214" s="98"/>
      <c r="B214" s="98"/>
      <c r="C214" s="138" t="s">
        <v>25</v>
      </c>
      <c r="D214" s="120"/>
      <c r="E214" s="120"/>
      <c r="F214" s="117">
        <v>1283</v>
      </c>
      <c r="G214" s="115" t="s">
        <v>70</v>
      </c>
      <c r="H214" s="98"/>
    </row>
    <row r="215" spans="1:8" ht="12.75">
      <c r="A215" s="98"/>
      <c r="B215" s="98"/>
      <c r="C215" s="119" t="s">
        <v>26</v>
      </c>
      <c r="D215" s="108"/>
      <c r="E215" s="120"/>
      <c r="F215" s="117">
        <v>0</v>
      </c>
      <c r="G215" s="108"/>
      <c r="H215" s="98"/>
    </row>
    <row r="216" spans="1:8" ht="12.75">
      <c r="A216" s="98"/>
      <c r="B216" s="98"/>
      <c r="C216" s="119"/>
      <c r="D216" s="120"/>
      <c r="E216" s="120"/>
      <c r="F216" s="117"/>
      <c r="G216" s="108"/>
      <c r="H216" s="98"/>
    </row>
    <row r="217" spans="1:8" ht="12.75">
      <c r="A217" s="98"/>
      <c r="B217" s="98"/>
      <c r="C217" s="119"/>
      <c r="D217" s="120"/>
      <c r="E217" s="120"/>
      <c r="F217" s="117"/>
      <c r="G217" s="108"/>
      <c r="H217" s="98"/>
    </row>
    <row r="218" spans="1:8" ht="12.75">
      <c r="A218" s="98"/>
      <c r="B218" s="98"/>
      <c r="C218" s="119"/>
      <c r="D218" s="120"/>
      <c r="E218" s="120"/>
      <c r="F218" s="117"/>
      <c r="G218" s="108"/>
      <c r="H218" s="98"/>
    </row>
    <row r="219" spans="1:8" ht="12.75">
      <c r="A219" s="98"/>
      <c r="B219" s="98"/>
      <c r="C219" s="119"/>
      <c r="D219" s="120"/>
      <c r="E219" s="120"/>
      <c r="F219" s="117"/>
      <c r="G219" s="108"/>
      <c r="H219" s="98"/>
    </row>
    <row r="220" spans="1:8" ht="13.5" thickBot="1">
      <c r="A220" s="98"/>
      <c r="B220" s="98"/>
      <c r="C220" s="124" t="s">
        <v>27</v>
      </c>
      <c r="D220" s="124"/>
      <c r="E220" s="124"/>
      <c r="F220" s="125">
        <v>1283</v>
      </c>
      <c r="G220" s="113"/>
      <c r="H220" s="98"/>
    </row>
    <row r="221" spans="1:8" ht="12.75">
      <c r="A221" s="98"/>
      <c r="B221" s="98"/>
      <c r="C221" s="126" t="s">
        <v>28</v>
      </c>
      <c r="D221" s="121"/>
      <c r="E221" s="121"/>
      <c r="F221" s="122">
        <v>1106</v>
      </c>
      <c r="G221" s="121"/>
      <c r="H221" s="98"/>
    </row>
    <row r="222" spans="1:8" ht="12.75">
      <c r="A222" s="98"/>
      <c r="B222" s="98"/>
      <c r="C222" s="118" t="s">
        <v>29</v>
      </c>
      <c r="D222" s="115" t="s">
        <v>17</v>
      </c>
      <c r="E222" s="120">
        <v>12</v>
      </c>
      <c r="F222" s="109">
        <v>1109</v>
      </c>
      <c r="G222" s="108" t="s">
        <v>53</v>
      </c>
      <c r="H222" s="98"/>
    </row>
    <row r="223" spans="1:8" ht="12.75">
      <c r="A223" s="98"/>
      <c r="B223" s="98"/>
      <c r="C223" s="119"/>
      <c r="D223" s="127"/>
      <c r="E223" s="120"/>
      <c r="F223" s="109"/>
      <c r="G223" s="108"/>
      <c r="H223" s="98"/>
    </row>
    <row r="224" spans="1:8" ht="13.5" thickBot="1">
      <c r="A224" s="98"/>
      <c r="B224" s="98"/>
      <c r="C224" s="113" t="s">
        <v>30</v>
      </c>
      <c r="D224" s="111"/>
      <c r="E224" s="111"/>
      <c r="F224" s="114">
        <v>2215</v>
      </c>
      <c r="G224" s="128"/>
      <c r="H224" s="98"/>
    </row>
    <row r="225" spans="1:8" ht="12.75">
      <c r="A225" s="98"/>
      <c r="B225" s="98"/>
      <c r="C225" s="126" t="s">
        <v>31</v>
      </c>
      <c r="D225" s="121"/>
      <c r="E225" s="121"/>
      <c r="F225" s="122">
        <v>35</v>
      </c>
      <c r="G225" s="121"/>
      <c r="H225" s="98"/>
    </row>
    <row r="226" spans="1:8" ht="12.75">
      <c r="A226" s="98"/>
      <c r="B226" s="98"/>
      <c r="C226" s="129" t="s">
        <v>32</v>
      </c>
      <c r="D226" s="98" t="s">
        <v>17</v>
      </c>
      <c r="E226" s="110">
        <v>12</v>
      </c>
      <c r="F226" s="109">
        <v>35</v>
      </c>
      <c r="G226" s="108" t="s">
        <v>58</v>
      </c>
      <c r="H226" s="98"/>
    </row>
    <row r="227" spans="1:8" ht="12.75">
      <c r="A227" s="98"/>
      <c r="B227" s="98"/>
      <c r="C227" s="118"/>
      <c r="D227" s="120"/>
      <c r="E227" s="120"/>
      <c r="F227" s="117"/>
      <c r="G227" s="108"/>
      <c r="H227" s="98"/>
    </row>
    <row r="228" spans="1:8" ht="13.5" thickBot="1">
      <c r="A228" s="98"/>
      <c r="B228" s="98"/>
      <c r="C228" s="124" t="s">
        <v>33</v>
      </c>
      <c r="D228" s="124"/>
      <c r="E228" s="124"/>
      <c r="F228" s="125">
        <v>70</v>
      </c>
      <c r="G228" s="130"/>
      <c r="H228" s="98"/>
    </row>
    <row r="229" spans="1:8" ht="12.75">
      <c r="A229" s="98"/>
      <c r="B229" s="98"/>
      <c r="C229" s="126" t="s">
        <v>34</v>
      </c>
      <c r="D229" s="121"/>
      <c r="E229" s="121"/>
      <c r="F229" s="122">
        <v>364</v>
      </c>
      <c r="G229" s="121"/>
      <c r="H229" s="98"/>
    </row>
    <row r="230" spans="1:8" ht="12.75">
      <c r="A230" s="98"/>
      <c r="B230" s="98"/>
      <c r="C230" s="118" t="s">
        <v>35</v>
      </c>
      <c r="D230" s="108" t="s">
        <v>17</v>
      </c>
      <c r="E230" s="110">
        <v>12</v>
      </c>
      <c r="F230" s="109">
        <v>365</v>
      </c>
      <c r="G230" s="108" t="s">
        <v>59</v>
      </c>
      <c r="H230" s="98"/>
    </row>
    <row r="231" spans="1:8" ht="12.75">
      <c r="A231" s="98"/>
      <c r="B231" s="98"/>
      <c r="C231" s="118"/>
      <c r="D231" s="110"/>
      <c r="E231" s="110"/>
      <c r="F231" s="109"/>
      <c r="G231" s="108"/>
      <c r="H231" s="98"/>
    </row>
    <row r="232" spans="1:8" ht="12.75">
      <c r="A232" s="98"/>
      <c r="B232" s="98"/>
      <c r="C232" s="118"/>
      <c r="D232" s="98"/>
      <c r="E232" s="110"/>
      <c r="F232" s="109"/>
      <c r="G232" s="108"/>
      <c r="H232" s="98"/>
    </row>
    <row r="233" spans="1:8" ht="13.5" thickBot="1">
      <c r="A233" s="98"/>
      <c r="B233" s="98"/>
      <c r="C233" s="124" t="s">
        <v>36</v>
      </c>
      <c r="D233" s="124"/>
      <c r="E233" s="124"/>
      <c r="F233" s="125">
        <v>729</v>
      </c>
      <c r="G233" s="128"/>
      <c r="H233" s="98"/>
    </row>
    <row r="234" spans="1:8" ht="12.75">
      <c r="A234" s="98"/>
      <c r="B234" s="98"/>
      <c r="C234" s="126" t="s">
        <v>37</v>
      </c>
      <c r="D234" s="121"/>
      <c r="E234" s="121"/>
      <c r="F234" s="122">
        <v>11</v>
      </c>
      <c r="G234" s="123"/>
      <c r="H234" s="98"/>
    </row>
    <row r="235" spans="1:8" ht="12.75">
      <c r="A235" s="98"/>
      <c r="B235" s="98"/>
      <c r="C235" s="118" t="s">
        <v>38</v>
      </c>
      <c r="D235" s="108" t="s">
        <v>17</v>
      </c>
      <c r="E235" s="110">
        <v>12</v>
      </c>
      <c r="F235" s="122">
        <v>11</v>
      </c>
      <c r="G235" s="108" t="s">
        <v>63</v>
      </c>
      <c r="H235" s="98"/>
    </row>
    <row r="236" spans="1:8" ht="12.75">
      <c r="A236" s="98"/>
      <c r="B236" s="98"/>
      <c r="C236" s="118"/>
      <c r="D236" s="110"/>
      <c r="E236" s="110"/>
      <c r="F236" s="122"/>
      <c r="G236" s="108"/>
      <c r="H236" s="98"/>
    </row>
    <row r="237" spans="1:8" ht="12.75">
      <c r="A237" s="98"/>
      <c r="B237" s="98"/>
      <c r="C237" s="118"/>
      <c r="D237" s="110"/>
      <c r="E237" s="110"/>
      <c r="F237" s="122"/>
      <c r="G237" s="108"/>
      <c r="H237" s="98"/>
    </row>
    <row r="238" spans="1:8" ht="13.5" thickBot="1">
      <c r="A238" s="98"/>
      <c r="B238" s="98"/>
      <c r="C238" s="124" t="s">
        <v>39</v>
      </c>
      <c r="D238" s="124"/>
      <c r="E238" s="124"/>
      <c r="F238" s="125">
        <v>22</v>
      </c>
      <c r="G238" s="128"/>
      <c r="H238" s="98"/>
    </row>
    <row r="239" spans="1:8" ht="12.75">
      <c r="A239" s="98"/>
      <c r="B239" s="98"/>
      <c r="C239" s="131" t="s">
        <v>54</v>
      </c>
      <c r="D239" s="132"/>
      <c r="E239" s="132"/>
      <c r="F239" s="133">
        <v>60</v>
      </c>
      <c r="G239" s="134"/>
      <c r="H239" s="98"/>
    </row>
    <row r="240" spans="1:8" ht="12.75">
      <c r="A240" s="98"/>
      <c r="B240" s="98"/>
      <c r="C240" s="129" t="s">
        <v>40</v>
      </c>
      <c r="D240" s="108" t="s">
        <v>17</v>
      </c>
      <c r="E240" s="110">
        <v>12</v>
      </c>
      <c r="F240" s="122">
        <v>60</v>
      </c>
      <c r="G240" s="108" t="s">
        <v>62</v>
      </c>
      <c r="H240" s="98"/>
    </row>
    <row r="241" spans="1:8" ht="12.75">
      <c r="A241" s="98"/>
      <c r="B241" s="98"/>
      <c r="C241" s="129"/>
      <c r="D241" s="108"/>
      <c r="E241" s="110"/>
      <c r="F241" s="122"/>
      <c r="G241" s="108"/>
      <c r="H241" s="98"/>
    </row>
    <row r="242" spans="1:8" ht="12.75">
      <c r="A242" s="98"/>
      <c r="B242" s="98"/>
      <c r="C242" s="118"/>
      <c r="D242" s="108"/>
      <c r="E242" s="110"/>
      <c r="F242" s="109"/>
      <c r="G242" s="108"/>
      <c r="H242" s="98"/>
    </row>
    <row r="243" spans="1:8" ht="13.5" thickBot="1">
      <c r="A243" s="98"/>
      <c r="B243" s="98"/>
      <c r="C243" s="124" t="s">
        <v>41</v>
      </c>
      <c r="D243" s="124"/>
      <c r="E243" s="124"/>
      <c r="F243" s="125">
        <v>120</v>
      </c>
      <c r="G243" s="128"/>
      <c r="H243" s="98"/>
    </row>
    <row r="244" spans="1:8" ht="12.75">
      <c r="A244" s="98"/>
      <c r="B244" s="98"/>
      <c r="C244" s="126"/>
      <c r="D244" s="110"/>
      <c r="E244" s="121"/>
      <c r="F244" s="122"/>
      <c r="G244" s="123"/>
      <c r="H244" s="98"/>
    </row>
    <row r="245" spans="1:8" ht="12.75">
      <c r="A245" s="98"/>
      <c r="B245" s="98"/>
      <c r="C245" s="118"/>
      <c r="D245" s="135"/>
      <c r="E245" s="110"/>
      <c r="F245" s="109"/>
      <c r="G245" s="108"/>
      <c r="H245" s="98"/>
    </row>
    <row r="246" spans="1:8" ht="12.75">
      <c r="A246" s="98"/>
      <c r="B246" s="98"/>
      <c r="C246" s="118"/>
      <c r="D246" s="136"/>
      <c r="E246" s="110"/>
      <c r="F246" s="109"/>
      <c r="G246" s="108"/>
      <c r="H246" s="98"/>
    </row>
    <row r="247" spans="1:8" ht="12.75">
      <c r="A247" s="98"/>
      <c r="B247" s="98"/>
      <c r="C247" s="118"/>
      <c r="D247" s="110"/>
      <c r="E247" s="110"/>
      <c r="F247" s="109"/>
      <c r="G247" s="108"/>
      <c r="H247" s="98"/>
    </row>
    <row r="248" spans="1:8" ht="13.5" thickBot="1">
      <c r="A248" s="98"/>
      <c r="B248" s="98"/>
      <c r="C248" s="113"/>
      <c r="D248" s="111"/>
      <c r="E248" s="111"/>
      <c r="F248" s="114"/>
      <c r="G248" s="128"/>
      <c r="H248" s="98"/>
    </row>
    <row r="249" spans="1:8" ht="12.75">
      <c r="A249" s="98"/>
      <c r="B249" s="98"/>
      <c r="C249" s="121"/>
      <c r="D249" s="121"/>
      <c r="E249" s="121"/>
      <c r="F249" s="122"/>
      <c r="G249" s="121"/>
      <c r="H249" s="98"/>
    </row>
    <row r="250" spans="1:8" ht="12.75">
      <c r="A250" s="98"/>
      <c r="B250" s="98"/>
      <c r="C250" s="129"/>
      <c r="D250" s="110"/>
      <c r="E250" s="110"/>
      <c r="F250" s="117"/>
      <c r="G250" s="108"/>
      <c r="H250" s="98"/>
    </row>
    <row r="251" spans="1:8" ht="12.75">
      <c r="A251" s="98"/>
      <c r="B251" s="98"/>
      <c r="C251" s="119"/>
      <c r="D251" s="120"/>
      <c r="E251" s="120"/>
      <c r="F251" s="117"/>
      <c r="G251" s="108"/>
      <c r="H251" s="98"/>
    </row>
    <row r="252" spans="1:8" ht="13.5" thickBot="1">
      <c r="A252" s="98"/>
      <c r="B252" s="98"/>
      <c r="C252" s="111"/>
      <c r="D252" s="111"/>
      <c r="E252" s="111"/>
      <c r="F252" s="114"/>
      <c r="G252" s="128"/>
      <c r="H252" s="98"/>
    </row>
    <row r="253" spans="1:8" ht="12.75">
      <c r="A253" s="98"/>
      <c r="B253" s="98"/>
      <c r="C253" s="98"/>
      <c r="D253" s="98"/>
      <c r="E253" s="98"/>
      <c r="F253" s="98"/>
      <c r="G253" s="98"/>
      <c r="H253" s="98"/>
    </row>
    <row r="254" spans="1:8" ht="12.75">
      <c r="A254" s="98"/>
      <c r="B254" s="98"/>
      <c r="C254" s="98"/>
      <c r="D254" s="98"/>
      <c r="E254" s="98"/>
      <c r="F254" s="98"/>
      <c r="G254" s="98"/>
      <c r="H254" s="98"/>
    </row>
    <row r="255" spans="1:8" ht="12.75">
      <c r="A255" s="98"/>
      <c r="B255" s="98"/>
      <c r="C255" s="98"/>
      <c r="D255" s="98"/>
      <c r="E255" s="98"/>
      <c r="F255" s="98"/>
      <c r="G255" s="98"/>
      <c r="H255" s="98"/>
    </row>
    <row r="256" spans="1:8" ht="12.75">
      <c r="A256" s="98"/>
      <c r="B256" s="98"/>
      <c r="C256" s="98" t="s">
        <v>44</v>
      </c>
      <c r="D256" s="98"/>
      <c r="E256" s="98"/>
      <c r="F256" s="98"/>
      <c r="G256" s="98"/>
      <c r="H256" s="98"/>
    </row>
    <row r="257" spans="1:8" ht="12.75">
      <c r="A257" s="98"/>
      <c r="B257" s="98"/>
      <c r="C257" s="99" t="s">
        <v>61</v>
      </c>
      <c r="D257" s="99"/>
      <c r="E257" s="99"/>
      <c r="F257" s="99"/>
      <c r="G257" s="99"/>
      <c r="H257" s="98"/>
    </row>
    <row r="258" spans="1:8" ht="12.75">
      <c r="A258" s="98"/>
      <c r="B258" s="98"/>
      <c r="C258" s="99" t="s">
        <v>0</v>
      </c>
      <c r="D258" s="99"/>
      <c r="E258" s="99"/>
      <c r="F258" s="99"/>
      <c r="G258" s="98"/>
      <c r="H258" s="98"/>
    </row>
    <row r="259" spans="1:8" ht="12.75">
      <c r="A259" s="98"/>
      <c r="B259" s="98"/>
      <c r="C259" s="99"/>
      <c r="D259" s="99"/>
      <c r="E259" s="99"/>
      <c r="F259" s="99"/>
      <c r="G259" s="98"/>
      <c r="H259" s="98"/>
    </row>
    <row r="260" spans="1:8" ht="12.75">
      <c r="A260" s="98"/>
      <c r="B260" s="98"/>
      <c r="C260" s="99"/>
      <c r="D260" s="101"/>
      <c r="E260" s="99"/>
      <c r="F260" s="102" t="s">
        <v>42</v>
      </c>
      <c r="G260" s="103" t="s">
        <v>67</v>
      </c>
      <c r="H260" s="98"/>
    </row>
    <row r="261" spans="1:8" ht="12.75">
      <c r="A261" s="98"/>
      <c r="B261" s="98"/>
      <c r="C261" s="98"/>
      <c r="D261" s="99"/>
      <c r="E261" s="99"/>
      <c r="F261" s="99"/>
      <c r="G261" s="98"/>
      <c r="H261" s="98"/>
    </row>
    <row r="262" spans="1:8" ht="12.75">
      <c r="A262" s="98"/>
      <c r="B262" s="98"/>
      <c r="C262" s="104" t="s">
        <v>14</v>
      </c>
      <c r="D262" s="104" t="s">
        <v>1</v>
      </c>
      <c r="E262" s="104" t="s">
        <v>2</v>
      </c>
      <c r="F262" s="104" t="s">
        <v>3</v>
      </c>
      <c r="G262" s="104" t="s">
        <v>4</v>
      </c>
      <c r="H262" s="98"/>
    </row>
    <row r="263" spans="1:8" ht="12.75">
      <c r="A263" s="98"/>
      <c r="B263" s="98"/>
      <c r="C263" s="105" t="s">
        <v>15</v>
      </c>
      <c r="D263" s="104"/>
      <c r="E263" s="104"/>
      <c r="F263" s="106">
        <v>317524</v>
      </c>
      <c r="G263" s="104"/>
      <c r="H263" s="98"/>
    </row>
    <row r="264" spans="1:8" ht="12.75">
      <c r="A264" s="98"/>
      <c r="B264" s="98"/>
      <c r="C264" s="107" t="s">
        <v>16</v>
      </c>
      <c r="D264" s="108" t="s">
        <v>68</v>
      </c>
      <c r="E264" s="108">
        <v>14</v>
      </c>
      <c r="F264" s="109">
        <v>176774</v>
      </c>
      <c r="G264" s="108" t="s">
        <v>46</v>
      </c>
      <c r="H264" s="98"/>
    </row>
    <row r="265" spans="1:8" ht="12.75">
      <c r="A265" s="98"/>
      <c r="B265" s="98"/>
      <c r="C265" s="107"/>
      <c r="D265" s="110"/>
      <c r="E265" s="108"/>
      <c r="F265" s="109"/>
      <c r="G265" s="108"/>
      <c r="H265" s="98"/>
    </row>
    <row r="266" spans="1:8" ht="13.5" thickBot="1">
      <c r="A266" s="98"/>
      <c r="B266" s="98"/>
      <c r="C266" s="111" t="s">
        <v>18</v>
      </c>
      <c r="D266" s="112"/>
      <c r="E266" s="113"/>
      <c r="F266" s="114">
        <v>494298</v>
      </c>
      <c r="G266" s="113"/>
      <c r="H266" s="114"/>
    </row>
    <row r="267" spans="1:8" ht="12.75">
      <c r="A267" s="98"/>
      <c r="B267" s="98"/>
      <c r="C267" s="115" t="s">
        <v>47</v>
      </c>
      <c r="D267" s="116"/>
      <c r="E267" s="115"/>
      <c r="F267" s="117">
        <v>13756</v>
      </c>
      <c r="G267" s="115"/>
      <c r="H267" s="98"/>
    </row>
    <row r="268" spans="1:8" ht="12.75">
      <c r="A268" s="98"/>
      <c r="B268" s="98"/>
      <c r="C268" s="118" t="s">
        <v>48</v>
      </c>
      <c r="D268" s="108" t="s">
        <v>68</v>
      </c>
      <c r="E268" s="108">
        <v>14</v>
      </c>
      <c r="F268" s="109">
        <v>7772</v>
      </c>
      <c r="G268" s="108" t="s">
        <v>19</v>
      </c>
      <c r="H268" s="98"/>
    </row>
    <row r="269" spans="1:8" ht="12.75">
      <c r="A269" s="98"/>
      <c r="B269" s="98"/>
      <c r="C269" s="118"/>
      <c r="D269" s="108"/>
      <c r="E269" s="108"/>
      <c r="F269" s="109"/>
      <c r="G269" s="108"/>
      <c r="H269" s="98"/>
    </row>
    <row r="270" spans="1:8" ht="12.75">
      <c r="A270" s="98"/>
      <c r="B270" s="98"/>
      <c r="C270" s="118"/>
      <c r="D270" s="108"/>
      <c r="E270" s="108"/>
      <c r="F270" s="109"/>
      <c r="G270" s="108"/>
      <c r="H270" s="98"/>
    </row>
    <row r="271" spans="1:8" ht="12.75">
      <c r="A271" s="98"/>
      <c r="B271" s="98"/>
      <c r="C271" s="119"/>
      <c r="D271" s="115"/>
      <c r="E271" s="115"/>
      <c r="F271" s="117"/>
      <c r="G271" s="108"/>
      <c r="H271" s="98"/>
    </row>
    <row r="272" spans="1:8" ht="12.75">
      <c r="A272" s="98"/>
      <c r="B272" s="98"/>
      <c r="C272" s="119"/>
      <c r="D272" s="115"/>
      <c r="E272" s="115"/>
      <c r="F272" s="117"/>
      <c r="G272" s="108"/>
      <c r="H272" s="98"/>
    </row>
    <row r="273" spans="1:8" ht="13.5" thickBot="1">
      <c r="A273" s="98"/>
      <c r="B273" s="98"/>
      <c r="C273" s="113" t="s">
        <v>51</v>
      </c>
      <c r="D273" s="111"/>
      <c r="E273" s="111"/>
      <c r="F273" s="114">
        <v>21528</v>
      </c>
      <c r="G273" s="113"/>
      <c r="H273" s="98"/>
    </row>
    <row r="274" spans="1:8" ht="12.75">
      <c r="A274" s="98"/>
      <c r="B274" s="98"/>
      <c r="C274" s="138" t="s">
        <v>25</v>
      </c>
      <c r="D274" s="120"/>
      <c r="E274" s="120"/>
      <c r="F274" s="117">
        <v>29017</v>
      </c>
      <c r="G274" s="115"/>
      <c r="H274" s="98"/>
    </row>
    <row r="275" spans="1:8" ht="12.75">
      <c r="A275" s="98"/>
      <c r="B275" s="98"/>
      <c r="C275" s="119" t="s">
        <v>26</v>
      </c>
      <c r="D275" s="108" t="s">
        <v>68</v>
      </c>
      <c r="E275" s="120">
        <v>14</v>
      </c>
      <c r="F275" s="117">
        <v>340</v>
      </c>
      <c r="G275" s="108" t="s">
        <v>52</v>
      </c>
      <c r="H275" s="98"/>
    </row>
    <row r="276" spans="1:8" ht="12.75">
      <c r="A276" s="98"/>
      <c r="B276" s="98"/>
      <c r="C276" s="119"/>
      <c r="D276" s="120"/>
      <c r="E276" s="120"/>
      <c r="F276" s="117"/>
      <c r="G276" s="108"/>
      <c r="H276" s="98"/>
    </row>
    <row r="277" spans="1:8" ht="12.75">
      <c r="A277" s="98"/>
      <c r="B277" s="98"/>
      <c r="C277" s="119"/>
      <c r="D277" s="120"/>
      <c r="E277" s="120"/>
      <c r="F277" s="117"/>
      <c r="G277" s="108"/>
      <c r="H277" s="98"/>
    </row>
    <row r="278" spans="1:8" ht="12.75">
      <c r="A278" s="98"/>
      <c r="B278" s="98"/>
      <c r="C278" s="119"/>
      <c r="D278" s="120"/>
      <c r="E278" s="120"/>
      <c r="F278" s="117"/>
      <c r="G278" s="108"/>
      <c r="H278" s="98"/>
    </row>
    <row r="279" spans="1:8" ht="12.75">
      <c r="A279" s="98"/>
      <c r="B279" s="98"/>
      <c r="C279" s="119"/>
      <c r="D279" s="120"/>
      <c r="E279" s="120"/>
      <c r="F279" s="117"/>
      <c r="G279" s="108"/>
      <c r="H279" s="98"/>
    </row>
    <row r="280" spans="1:8" ht="13.5" thickBot="1">
      <c r="A280" s="98"/>
      <c r="B280" s="98"/>
      <c r="C280" s="124" t="s">
        <v>27</v>
      </c>
      <c r="D280" s="124"/>
      <c r="E280" s="124"/>
      <c r="F280" s="125">
        <v>29357</v>
      </c>
      <c r="G280" s="113"/>
      <c r="H280" s="98"/>
    </row>
    <row r="281" spans="1:8" ht="12.75">
      <c r="A281" s="98"/>
      <c r="B281" s="98"/>
      <c r="C281" s="126" t="s">
        <v>28</v>
      </c>
      <c r="D281" s="121"/>
      <c r="E281" s="121"/>
      <c r="F281" s="122">
        <v>57197</v>
      </c>
      <c r="G281" s="121"/>
      <c r="H281" s="98"/>
    </row>
    <row r="282" spans="1:8" ht="12.75">
      <c r="A282" s="98"/>
      <c r="B282" s="98"/>
      <c r="C282" s="118" t="s">
        <v>29</v>
      </c>
      <c r="D282" s="115" t="s">
        <v>68</v>
      </c>
      <c r="E282" s="120">
        <v>14</v>
      </c>
      <c r="F282" s="109">
        <v>29397</v>
      </c>
      <c r="G282" s="108" t="s">
        <v>53</v>
      </c>
      <c r="H282" s="98"/>
    </row>
    <row r="283" spans="1:8" ht="12.75">
      <c r="A283" s="98"/>
      <c r="B283" s="98"/>
      <c r="C283" s="119"/>
      <c r="D283" s="127"/>
      <c r="E283" s="120"/>
      <c r="F283" s="109"/>
      <c r="G283" s="108"/>
      <c r="H283" s="98"/>
    </row>
    <row r="284" spans="1:8" ht="13.5" thickBot="1">
      <c r="A284" s="98"/>
      <c r="B284" s="98"/>
      <c r="C284" s="113" t="s">
        <v>30</v>
      </c>
      <c r="D284" s="111"/>
      <c r="E284" s="111"/>
      <c r="F284" s="114">
        <v>86594</v>
      </c>
      <c r="G284" s="128"/>
      <c r="H284" s="98"/>
    </row>
    <row r="285" spans="1:8" ht="12.75">
      <c r="A285" s="98"/>
      <c r="B285" s="98"/>
      <c r="C285" s="126" t="s">
        <v>31</v>
      </c>
      <c r="D285" s="121"/>
      <c r="E285" s="121"/>
      <c r="F285" s="122">
        <v>1800</v>
      </c>
      <c r="G285" s="121"/>
      <c r="H285" s="98"/>
    </row>
    <row r="286" spans="1:8" ht="12.75">
      <c r="A286" s="98"/>
      <c r="B286" s="98"/>
      <c r="C286" s="129" t="s">
        <v>32</v>
      </c>
      <c r="D286" s="98" t="s">
        <v>68</v>
      </c>
      <c r="E286" s="110">
        <v>14</v>
      </c>
      <c r="F286" s="109">
        <v>924</v>
      </c>
      <c r="G286" s="108" t="s">
        <v>58</v>
      </c>
      <c r="H286" s="98"/>
    </row>
    <row r="287" spans="1:8" ht="12.75">
      <c r="A287" s="98"/>
      <c r="B287" s="98"/>
      <c r="C287" s="118"/>
      <c r="D287" s="120"/>
      <c r="E287" s="120"/>
      <c r="F287" s="117"/>
      <c r="G287" s="108"/>
      <c r="H287" s="98"/>
    </row>
    <row r="288" spans="1:8" ht="13.5" thickBot="1">
      <c r="A288" s="98"/>
      <c r="B288" s="98"/>
      <c r="C288" s="124" t="s">
        <v>33</v>
      </c>
      <c r="D288" s="124"/>
      <c r="E288" s="124"/>
      <c r="F288" s="125">
        <v>2724</v>
      </c>
      <c r="G288" s="130"/>
      <c r="H288" s="98"/>
    </row>
    <row r="289" spans="1:8" ht="12.75">
      <c r="A289" s="98"/>
      <c r="B289" s="98"/>
      <c r="C289" s="126" t="s">
        <v>34</v>
      </c>
      <c r="D289" s="121"/>
      <c r="E289" s="121"/>
      <c r="F289" s="122">
        <v>18736</v>
      </c>
      <c r="G289" s="121"/>
      <c r="H289" s="98"/>
    </row>
    <row r="290" spans="1:8" ht="12.75">
      <c r="A290" s="98"/>
      <c r="B290" s="98"/>
      <c r="C290" s="118" t="s">
        <v>35</v>
      </c>
      <c r="D290" s="108" t="s">
        <v>68</v>
      </c>
      <c r="E290" s="110">
        <v>14</v>
      </c>
      <c r="F290" s="109">
        <v>9614</v>
      </c>
      <c r="G290" s="108" t="s">
        <v>59</v>
      </c>
      <c r="H290" s="98"/>
    </row>
    <row r="291" spans="1:8" ht="12.75">
      <c r="A291" s="98"/>
      <c r="B291" s="98"/>
      <c r="C291" s="118"/>
      <c r="D291" s="110"/>
      <c r="E291" s="110"/>
      <c r="F291" s="109"/>
      <c r="G291" s="108"/>
      <c r="H291" s="98"/>
    </row>
    <row r="292" spans="1:8" ht="12.75">
      <c r="A292" s="98"/>
      <c r="B292" s="98"/>
      <c r="C292" s="118"/>
      <c r="D292" s="98"/>
      <c r="E292" s="110"/>
      <c r="F292" s="109"/>
      <c r="G292" s="108"/>
      <c r="H292" s="98"/>
    </row>
    <row r="293" spans="1:8" ht="13.5" thickBot="1">
      <c r="A293" s="98"/>
      <c r="B293" s="98"/>
      <c r="C293" s="124" t="s">
        <v>36</v>
      </c>
      <c r="D293" s="124"/>
      <c r="E293" s="124"/>
      <c r="F293" s="125">
        <v>28350</v>
      </c>
      <c r="G293" s="128"/>
      <c r="H293" s="98"/>
    </row>
    <row r="294" spans="1:8" ht="12.75">
      <c r="A294" s="98"/>
      <c r="B294" s="98"/>
      <c r="C294" s="126" t="s">
        <v>37</v>
      </c>
      <c r="D294" s="121"/>
      <c r="E294" s="121"/>
      <c r="F294" s="122">
        <v>546</v>
      </c>
      <c r="G294" s="123"/>
      <c r="H294" s="98"/>
    </row>
    <row r="295" spans="1:8" ht="12.75">
      <c r="A295" s="98"/>
      <c r="B295" s="98"/>
      <c r="C295" s="118" t="s">
        <v>38</v>
      </c>
      <c r="D295" s="108" t="s">
        <v>68</v>
      </c>
      <c r="E295" s="110">
        <v>14</v>
      </c>
      <c r="F295" s="122">
        <v>276</v>
      </c>
      <c r="G295" s="108" t="s">
        <v>63</v>
      </c>
      <c r="H295" s="98"/>
    </row>
    <row r="296" spans="1:8" ht="12.75">
      <c r="A296" s="98"/>
      <c r="B296" s="98"/>
      <c r="C296" s="118"/>
      <c r="D296" s="110"/>
      <c r="E296" s="110"/>
      <c r="F296" s="122"/>
      <c r="G296" s="108"/>
      <c r="H296" s="98"/>
    </row>
    <row r="297" spans="1:8" ht="12.75">
      <c r="A297" s="98"/>
      <c r="B297" s="98"/>
      <c r="C297" s="118"/>
      <c r="D297" s="110"/>
      <c r="E297" s="110"/>
      <c r="F297" s="122"/>
      <c r="G297" s="108"/>
      <c r="H297" s="98"/>
    </row>
    <row r="298" spans="1:8" ht="13.5" thickBot="1">
      <c r="A298" s="98"/>
      <c r="B298" s="98"/>
      <c r="C298" s="124" t="s">
        <v>39</v>
      </c>
      <c r="D298" s="124"/>
      <c r="E298" s="124"/>
      <c r="F298" s="125">
        <v>822</v>
      </c>
      <c r="G298" s="128"/>
      <c r="H298" s="98"/>
    </row>
    <row r="299" spans="1:8" ht="12.75">
      <c r="A299" s="98"/>
      <c r="B299" s="98"/>
      <c r="C299" s="131" t="s">
        <v>54</v>
      </c>
      <c r="D299" s="132"/>
      <c r="E299" s="132"/>
      <c r="F299" s="133">
        <v>8844</v>
      </c>
      <c r="G299" s="134"/>
      <c r="H299" s="98"/>
    </row>
    <row r="300" spans="1:8" ht="12.75">
      <c r="A300" s="98"/>
      <c r="B300" s="98"/>
      <c r="C300" s="129" t="s">
        <v>40</v>
      </c>
      <c r="D300" s="108" t="s">
        <v>68</v>
      </c>
      <c r="E300" s="110">
        <v>14</v>
      </c>
      <c r="F300" s="122">
        <v>2505</v>
      </c>
      <c r="G300" s="108" t="s">
        <v>55</v>
      </c>
      <c r="H300" s="98"/>
    </row>
    <row r="301" spans="1:8" ht="12.75">
      <c r="A301" s="98"/>
      <c r="B301" s="98"/>
      <c r="C301" s="129"/>
      <c r="D301" s="108"/>
      <c r="E301" s="110"/>
      <c r="F301" s="122"/>
      <c r="G301" s="108"/>
      <c r="H301" s="98"/>
    </row>
    <row r="302" spans="1:8" ht="12.75">
      <c r="A302" s="98"/>
      <c r="B302" s="98"/>
      <c r="C302" s="118"/>
      <c r="D302" s="108"/>
      <c r="E302" s="110"/>
      <c r="F302" s="109"/>
      <c r="G302" s="108"/>
      <c r="H302" s="98"/>
    </row>
    <row r="303" spans="1:8" ht="13.5" thickBot="1">
      <c r="A303" s="98"/>
      <c r="B303" s="98"/>
      <c r="C303" s="124" t="s">
        <v>41</v>
      </c>
      <c r="D303" s="124"/>
      <c r="E303" s="124"/>
      <c r="F303" s="125">
        <v>11349</v>
      </c>
      <c r="G303" s="128"/>
      <c r="H303" s="98"/>
    </row>
    <row r="304" spans="1:8" ht="12.75">
      <c r="A304" s="98"/>
      <c r="B304" s="98"/>
      <c r="C304" s="126"/>
      <c r="D304" s="110"/>
      <c r="E304" s="121"/>
      <c r="F304" s="122"/>
      <c r="G304" s="123"/>
      <c r="H304" s="98"/>
    </row>
    <row r="305" spans="1:8" ht="12.75">
      <c r="A305" s="98"/>
      <c r="B305" s="98"/>
      <c r="C305" s="118"/>
      <c r="D305" s="135"/>
      <c r="E305" s="110"/>
      <c r="F305" s="109"/>
      <c r="G305" s="108"/>
      <c r="H305" s="98"/>
    </row>
    <row r="306" spans="1:8" ht="12.75">
      <c r="A306" s="98"/>
      <c r="B306" s="98"/>
      <c r="C306" s="118"/>
      <c r="D306" s="136"/>
      <c r="E306" s="110"/>
      <c r="F306" s="109"/>
      <c r="G306" s="108"/>
      <c r="H306" s="98"/>
    </row>
    <row r="307" spans="1:8" ht="12.75">
      <c r="A307" s="98"/>
      <c r="B307" s="98"/>
      <c r="C307" s="118"/>
      <c r="D307" s="110"/>
      <c r="E307" s="110"/>
      <c r="F307" s="109"/>
      <c r="G307" s="108"/>
      <c r="H307" s="98"/>
    </row>
    <row r="308" spans="1:8" ht="13.5" thickBot="1">
      <c r="A308" s="98"/>
      <c r="B308" s="98"/>
      <c r="C308" s="113"/>
      <c r="D308" s="111"/>
      <c r="E308" s="111"/>
      <c r="F308" s="114"/>
      <c r="G308" s="128"/>
      <c r="H308" s="98"/>
    </row>
    <row r="309" spans="1:8" ht="12.75">
      <c r="A309" s="98"/>
      <c r="B309" s="98"/>
      <c r="C309" s="98"/>
      <c r="D309" s="98"/>
      <c r="E309" s="98"/>
      <c r="F309" s="98"/>
      <c r="G309" s="98"/>
      <c r="H309" s="98"/>
    </row>
    <row r="310" spans="1:8" ht="12.75">
      <c r="A310" s="98"/>
      <c r="B310" s="98"/>
      <c r="C310" s="98"/>
      <c r="D310" s="98"/>
      <c r="E310" s="98"/>
      <c r="F310" s="98"/>
      <c r="G310" s="98"/>
      <c r="H310" s="98"/>
    </row>
    <row r="311" spans="1:8" ht="12.75">
      <c r="A311" s="98"/>
      <c r="B311" s="98"/>
      <c r="C311" s="98"/>
      <c r="D311" s="98"/>
      <c r="E311" s="98"/>
      <c r="F311" s="98"/>
      <c r="G311" s="98"/>
      <c r="H311" s="98"/>
    </row>
    <row r="312" spans="1:8" ht="12.75">
      <c r="A312" s="98"/>
      <c r="B312" s="98"/>
      <c r="C312" s="99"/>
      <c r="D312" s="99"/>
      <c r="E312" s="99"/>
      <c r="F312" s="99"/>
      <c r="G312" s="99"/>
      <c r="H312" s="98"/>
    </row>
    <row r="313" spans="1:8" ht="12.75">
      <c r="A313" s="98"/>
      <c r="B313" s="98"/>
      <c r="C313" s="99"/>
      <c r="D313" s="99"/>
      <c r="E313" s="99"/>
      <c r="F313" s="99"/>
      <c r="G313" s="98"/>
      <c r="H313" s="98"/>
    </row>
    <row r="314" spans="1:8" ht="12.75">
      <c r="A314" s="98"/>
      <c r="B314" s="98"/>
      <c r="C314" s="98" t="s">
        <v>44</v>
      </c>
      <c r="D314" s="98"/>
      <c r="E314" s="98"/>
      <c r="F314" s="98"/>
      <c r="G314" s="98"/>
      <c r="H314" s="98"/>
    </row>
    <row r="315" spans="1:8" ht="12.75">
      <c r="A315" s="98"/>
      <c r="B315" s="98"/>
      <c r="C315" s="99" t="s">
        <v>69</v>
      </c>
      <c r="D315" s="99"/>
      <c r="E315" s="99"/>
      <c r="F315" s="99"/>
      <c r="G315" s="99"/>
      <c r="H315" s="98"/>
    </row>
    <row r="316" spans="1:8" ht="12.75">
      <c r="A316" s="98"/>
      <c r="B316" s="98"/>
      <c r="C316" s="99" t="s">
        <v>0</v>
      </c>
      <c r="D316" s="99"/>
      <c r="E316" s="99"/>
      <c r="F316" s="99"/>
      <c r="G316" s="98"/>
      <c r="H316" s="98"/>
    </row>
    <row r="317" spans="1:8" ht="12.75">
      <c r="A317" s="98"/>
      <c r="B317" s="98"/>
      <c r="C317" s="99"/>
      <c r="D317" s="99"/>
      <c r="E317" s="99"/>
      <c r="F317" s="99"/>
      <c r="G317" s="98"/>
      <c r="H317" s="98"/>
    </row>
    <row r="318" spans="1:8" ht="12.75">
      <c r="A318" s="98"/>
      <c r="B318" s="98"/>
      <c r="C318" s="99"/>
      <c r="D318" s="101"/>
      <c r="E318" s="99"/>
      <c r="F318" s="102" t="s">
        <v>42</v>
      </c>
      <c r="G318" s="103" t="s">
        <v>67</v>
      </c>
      <c r="H318" s="98"/>
    </row>
    <row r="319" spans="1:8" ht="12.75">
      <c r="A319" s="98"/>
      <c r="B319" s="98"/>
      <c r="C319" s="98"/>
      <c r="D319" s="99"/>
      <c r="E319" s="99"/>
      <c r="F319" s="99"/>
      <c r="G319" s="98"/>
      <c r="H319" s="98"/>
    </row>
    <row r="320" spans="1:8" ht="12.75">
      <c r="A320" s="98"/>
      <c r="B320" s="98"/>
      <c r="C320" s="104" t="s">
        <v>14</v>
      </c>
      <c r="D320" s="104" t="s">
        <v>1</v>
      </c>
      <c r="E320" s="104" t="s">
        <v>2</v>
      </c>
      <c r="F320" s="104" t="s">
        <v>3</v>
      </c>
      <c r="G320" s="104" t="s">
        <v>4</v>
      </c>
      <c r="H320" s="98"/>
    </row>
    <row r="321" spans="1:8" ht="12.75">
      <c r="A321" s="98"/>
      <c r="B321" s="98"/>
      <c r="C321" s="105" t="s">
        <v>15</v>
      </c>
      <c r="D321" s="104"/>
      <c r="E321" s="104"/>
      <c r="F321" s="106">
        <v>12155</v>
      </c>
      <c r="G321" s="104"/>
      <c r="H321" s="98"/>
    </row>
    <row r="322" spans="1:8" ht="12.75">
      <c r="A322" s="98"/>
      <c r="B322" s="98"/>
      <c r="C322" s="107" t="s">
        <v>16</v>
      </c>
      <c r="D322" s="108" t="s">
        <v>68</v>
      </c>
      <c r="E322" s="108">
        <v>14</v>
      </c>
      <c r="F322" s="109">
        <v>6719</v>
      </c>
      <c r="G322" s="108" t="s">
        <v>46</v>
      </c>
      <c r="H322" s="98"/>
    </row>
    <row r="323" spans="1:8" ht="12.75">
      <c r="A323" s="98"/>
      <c r="B323" s="98"/>
      <c r="C323" s="107"/>
      <c r="D323" s="110"/>
      <c r="E323" s="108"/>
      <c r="F323" s="109"/>
      <c r="G323" s="108"/>
      <c r="H323" s="98"/>
    </row>
    <row r="324" spans="1:8" ht="13.5" thickBot="1">
      <c r="A324" s="98"/>
      <c r="B324" s="98"/>
      <c r="C324" s="124" t="s">
        <v>18</v>
      </c>
      <c r="D324" s="137"/>
      <c r="E324" s="124"/>
      <c r="F324" s="125">
        <v>18874</v>
      </c>
      <c r="G324" s="124"/>
      <c r="H324" s="98"/>
    </row>
    <row r="325" spans="1:8" ht="12.75">
      <c r="A325" s="98"/>
      <c r="B325" s="98"/>
      <c r="C325" s="115" t="s">
        <v>47</v>
      </c>
      <c r="D325" s="116"/>
      <c r="E325" s="115"/>
      <c r="F325" s="117">
        <v>583</v>
      </c>
      <c r="G325" s="115"/>
      <c r="H325" s="98"/>
    </row>
    <row r="326" spans="1:8" ht="12.75">
      <c r="A326" s="98"/>
      <c r="B326" s="98"/>
      <c r="C326" s="118" t="s">
        <v>48</v>
      </c>
      <c r="D326" s="108" t="s">
        <v>68</v>
      </c>
      <c r="E326" s="108">
        <v>14</v>
      </c>
      <c r="F326" s="109">
        <v>330</v>
      </c>
      <c r="G326" s="108" t="s">
        <v>19</v>
      </c>
      <c r="H326" s="98"/>
    </row>
    <row r="327" spans="1:8" ht="12.75">
      <c r="A327" s="98"/>
      <c r="B327" s="98"/>
      <c r="C327" s="118"/>
      <c r="D327" s="108"/>
      <c r="E327" s="108"/>
      <c r="F327" s="109"/>
      <c r="G327" s="108"/>
      <c r="H327" s="98"/>
    </row>
    <row r="328" spans="1:8" ht="12.75">
      <c r="A328" s="98"/>
      <c r="B328" s="98"/>
      <c r="C328" s="118"/>
      <c r="D328" s="108"/>
      <c r="E328" s="108"/>
      <c r="F328" s="109"/>
      <c r="G328" s="108"/>
      <c r="H328" s="98"/>
    </row>
    <row r="329" spans="1:8" ht="12.75">
      <c r="A329" s="98"/>
      <c r="B329" s="98"/>
      <c r="C329" s="119"/>
      <c r="D329" s="115"/>
      <c r="E329" s="115"/>
      <c r="F329" s="117"/>
      <c r="G329" s="108"/>
      <c r="H329" s="98"/>
    </row>
    <row r="330" spans="1:8" ht="12.75">
      <c r="A330" s="98"/>
      <c r="B330" s="98"/>
      <c r="C330" s="119"/>
      <c r="D330" s="115"/>
      <c r="E330" s="115"/>
      <c r="F330" s="117"/>
      <c r="G330" s="108"/>
      <c r="H330" s="98"/>
    </row>
    <row r="331" spans="1:8" ht="12.75">
      <c r="A331" s="98"/>
      <c r="B331" s="98"/>
      <c r="C331" s="119"/>
      <c r="D331" s="115"/>
      <c r="E331" s="115"/>
      <c r="F331" s="117"/>
      <c r="G331" s="108"/>
      <c r="H331" s="98"/>
    </row>
    <row r="332" spans="1:8" ht="13.5" thickBot="1">
      <c r="A332" s="98"/>
      <c r="B332" s="98"/>
      <c r="C332" s="124" t="s">
        <v>51</v>
      </c>
      <c r="D332" s="124"/>
      <c r="E332" s="124"/>
      <c r="F332" s="125">
        <v>913</v>
      </c>
      <c r="G332" s="124"/>
      <c r="H332" s="98"/>
    </row>
    <row r="333" spans="1:8" ht="12.75">
      <c r="A333" s="98"/>
      <c r="B333" s="98"/>
      <c r="C333" s="138" t="s">
        <v>25</v>
      </c>
      <c r="D333" s="120"/>
      <c r="E333" s="120"/>
      <c r="F333" s="117">
        <v>1283</v>
      </c>
      <c r="G333" s="115" t="s">
        <v>71</v>
      </c>
      <c r="H333" s="98"/>
    </row>
    <row r="334" spans="1:8" ht="12.75">
      <c r="A334" s="98"/>
      <c r="B334" s="98"/>
      <c r="C334" s="119" t="s">
        <v>26</v>
      </c>
      <c r="D334" s="108"/>
      <c r="E334" s="120"/>
      <c r="F334" s="117">
        <v>0</v>
      </c>
      <c r="G334" s="108"/>
      <c r="H334" s="98"/>
    </row>
    <row r="335" spans="1:8" ht="12.75">
      <c r="A335" s="98"/>
      <c r="B335" s="98"/>
      <c r="C335" s="119"/>
      <c r="D335" s="120"/>
      <c r="E335" s="120"/>
      <c r="F335" s="117"/>
      <c r="G335" s="108"/>
      <c r="H335" s="98"/>
    </row>
    <row r="336" spans="1:8" ht="12.75">
      <c r="A336" s="98"/>
      <c r="B336" s="98"/>
      <c r="C336" s="119"/>
      <c r="D336" s="120"/>
      <c r="E336" s="120"/>
      <c r="F336" s="117"/>
      <c r="G336" s="108"/>
      <c r="H336" s="98"/>
    </row>
    <row r="337" spans="1:8" ht="12.75">
      <c r="A337" s="98"/>
      <c r="B337" s="98"/>
      <c r="C337" s="119"/>
      <c r="D337" s="120"/>
      <c r="E337" s="120"/>
      <c r="F337" s="117"/>
      <c r="G337" s="108"/>
      <c r="H337" s="98"/>
    </row>
    <row r="338" spans="1:8" ht="12.75">
      <c r="A338" s="98"/>
      <c r="B338" s="98"/>
      <c r="C338" s="119"/>
      <c r="D338" s="120"/>
      <c r="E338" s="120"/>
      <c r="F338" s="117"/>
      <c r="G338" s="108"/>
      <c r="H338" s="98"/>
    </row>
    <row r="339" spans="1:8" ht="13.5" thickBot="1">
      <c r="A339" s="98"/>
      <c r="B339" s="98"/>
      <c r="C339" s="124" t="s">
        <v>27</v>
      </c>
      <c r="D339" s="124"/>
      <c r="E339" s="124"/>
      <c r="F339" s="125">
        <v>1283</v>
      </c>
      <c r="G339" s="113"/>
      <c r="H339" s="98"/>
    </row>
    <row r="340" spans="1:8" ht="12.75">
      <c r="A340" s="98"/>
      <c r="B340" s="98"/>
      <c r="C340" s="126" t="s">
        <v>28</v>
      </c>
      <c r="D340" s="121"/>
      <c r="E340" s="121"/>
      <c r="F340" s="122">
        <v>2215</v>
      </c>
      <c r="G340" s="121"/>
      <c r="H340" s="98"/>
    </row>
    <row r="341" spans="1:8" ht="12.75">
      <c r="A341" s="98"/>
      <c r="B341" s="98"/>
      <c r="C341" s="118" t="s">
        <v>29</v>
      </c>
      <c r="D341" s="115" t="s">
        <v>68</v>
      </c>
      <c r="E341" s="120">
        <v>14</v>
      </c>
      <c r="F341" s="109">
        <v>1109</v>
      </c>
      <c r="G341" s="108" t="s">
        <v>53</v>
      </c>
      <c r="H341" s="98"/>
    </row>
    <row r="342" spans="1:8" ht="12.75">
      <c r="A342" s="98"/>
      <c r="B342" s="98"/>
      <c r="C342" s="119"/>
      <c r="D342" s="127"/>
      <c r="E342" s="120"/>
      <c r="F342" s="109"/>
      <c r="G342" s="108"/>
      <c r="H342" s="98"/>
    </row>
    <row r="343" spans="1:8" ht="13.5" thickBot="1">
      <c r="A343" s="98"/>
      <c r="B343" s="98"/>
      <c r="C343" s="113" t="s">
        <v>30</v>
      </c>
      <c r="D343" s="111"/>
      <c r="E343" s="111"/>
      <c r="F343" s="114">
        <v>3324</v>
      </c>
      <c r="G343" s="128"/>
      <c r="H343" s="98"/>
    </row>
    <row r="344" spans="1:8" ht="12.75">
      <c r="A344" s="98"/>
      <c r="B344" s="98"/>
      <c r="C344" s="126" t="s">
        <v>31</v>
      </c>
      <c r="D344" s="121"/>
      <c r="E344" s="121"/>
      <c r="F344" s="122">
        <v>70</v>
      </c>
      <c r="G344" s="121"/>
      <c r="H344" s="98"/>
    </row>
    <row r="345" spans="1:8" ht="12.75">
      <c r="A345" s="98"/>
      <c r="B345" s="98"/>
      <c r="C345" s="129" t="s">
        <v>32</v>
      </c>
      <c r="D345" s="98" t="s">
        <v>68</v>
      </c>
      <c r="E345" s="110">
        <v>14</v>
      </c>
      <c r="F345" s="109">
        <v>35</v>
      </c>
      <c r="G345" s="108" t="s">
        <v>58</v>
      </c>
      <c r="H345" s="98"/>
    </row>
    <row r="346" spans="1:8" ht="12.75">
      <c r="A346" s="98"/>
      <c r="B346" s="98"/>
      <c r="C346" s="118"/>
      <c r="D346" s="120"/>
      <c r="E346" s="120"/>
      <c r="F346" s="117"/>
      <c r="G346" s="108"/>
      <c r="H346" s="98"/>
    </row>
    <row r="347" spans="1:8" ht="13.5" thickBot="1">
      <c r="A347" s="98"/>
      <c r="B347" s="98"/>
      <c r="C347" s="124" t="s">
        <v>33</v>
      </c>
      <c r="D347" s="124"/>
      <c r="E347" s="124"/>
      <c r="F347" s="125">
        <v>105</v>
      </c>
      <c r="G347" s="130"/>
      <c r="H347" s="98"/>
    </row>
    <row r="348" spans="1:8" ht="12.75">
      <c r="A348" s="98"/>
      <c r="B348" s="98"/>
      <c r="C348" s="126" t="s">
        <v>34</v>
      </c>
      <c r="D348" s="121"/>
      <c r="E348" s="121"/>
      <c r="F348" s="122">
        <v>729</v>
      </c>
      <c r="G348" s="121"/>
      <c r="H348" s="98"/>
    </row>
    <row r="349" spans="1:8" ht="12.75">
      <c r="A349" s="98"/>
      <c r="B349" s="98"/>
      <c r="C349" s="118" t="s">
        <v>35</v>
      </c>
      <c r="D349" s="108" t="s">
        <v>68</v>
      </c>
      <c r="E349" s="110">
        <v>14</v>
      </c>
      <c r="F349" s="109">
        <v>367</v>
      </c>
      <c r="G349" s="108" t="s">
        <v>59</v>
      </c>
      <c r="H349" s="98"/>
    </row>
    <row r="350" spans="1:8" ht="12.75">
      <c r="A350" s="98"/>
      <c r="B350" s="98"/>
      <c r="C350" s="118"/>
      <c r="D350" s="110"/>
      <c r="E350" s="110"/>
      <c r="F350" s="109"/>
      <c r="G350" s="108"/>
      <c r="H350" s="98"/>
    </row>
    <row r="351" spans="1:8" ht="12.75">
      <c r="A351" s="98"/>
      <c r="B351" s="98"/>
      <c r="C351" s="118"/>
      <c r="D351" s="98"/>
      <c r="E351" s="110"/>
      <c r="F351" s="109"/>
      <c r="G351" s="108"/>
      <c r="H351" s="98"/>
    </row>
    <row r="352" spans="1:8" ht="13.5" thickBot="1">
      <c r="A352" s="98"/>
      <c r="B352" s="98"/>
      <c r="C352" s="124" t="s">
        <v>36</v>
      </c>
      <c r="D352" s="124"/>
      <c r="E352" s="124"/>
      <c r="F352" s="125">
        <v>1096</v>
      </c>
      <c r="G352" s="128"/>
      <c r="H352" s="98"/>
    </row>
    <row r="353" spans="1:8" ht="12.75">
      <c r="A353" s="98"/>
      <c r="B353" s="98"/>
      <c r="C353" s="126" t="s">
        <v>37</v>
      </c>
      <c r="D353" s="121"/>
      <c r="E353" s="121"/>
      <c r="F353" s="122">
        <v>22</v>
      </c>
      <c r="G353" s="123"/>
      <c r="H353" s="98"/>
    </row>
    <row r="354" spans="1:8" ht="12.75">
      <c r="A354" s="98"/>
      <c r="B354" s="98"/>
      <c r="C354" s="118" t="s">
        <v>38</v>
      </c>
      <c r="D354" s="108" t="s">
        <v>68</v>
      </c>
      <c r="E354" s="110">
        <v>14</v>
      </c>
      <c r="F354" s="122">
        <v>11</v>
      </c>
      <c r="G354" s="108" t="s">
        <v>63</v>
      </c>
      <c r="H354" s="98"/>
    </row>
    <row r="355" spans="1:8" ht="12.75">
      <c r="A355" s="98"/>
      <c r="B355" s="98"/>
      <c r="C355" s="118"/>
      <c r="D355" s="110"/>
      <c r="E355" s="110"/>
      <c r="F355" s="122"/>
      <c r="G355" s="108"/>
      <c r="H355" s="98"/>
    </row>
    <row r="356" spans="1:8" ht="12.75">
      <c r="A356" s="98"/>
      <c r="B356" s="98"/>
      <c r="C356" s="118"/>
      <c r="D356" s="110"/>
      <c r="E356" s="110"/>
      <c r="F356" s="122"/>
      <c r="G356" s="108"/>
      <c r="H356" s="98"/>
    </row>
    <row r="357" spans="1:8" ht="13.5" thickBot="1">
      <c r="A357" s="98"/>
      <c r="B357" s="98"/>
      <c r="C357" s="124" t="s">
        <v>39</v>
      </c>
      <c r="D357" s="124"/>
      <c r="E357" s="124"/>
      <c r="F357" s="125">
        <v>33</v>
      </c>
      <c r="G357" s="128"/>
      <c r="H357" s="98"/>
    </row>
    <row r="358" spans="1:8" ht="12.75">
      <c r="A358" s="98"/>
      <c r="B358" s="98"/>
      <c r="C358" s="131" t="s">
        <v>54</v>
      </c>
      <c r="D358" s="132"/>
      <c r="E358" s="132"/>
      <c r="F358" s="133">
        <v>120</v>
      </c>
      <c r="G358" s="134"/>
      <c r="H358" s="98"/>
    </row>
    <row r="359" spans="1:8" ht="12.75">
      <c r="A359" s="98"/>
      <c r="B359" s="98"/>
      <c r="C359" s="129" t="s">
        <v>40</v>
      </c>
      <c r="D359" s="108" t="s">
        <v>68</v>
      </c>
      <c r="E359" s="110">
        <v>14</v>
      </c>
      <c r="F359" s="122">
        <v>60</v>
      </c>
      <c r="G359" s="108" t="s">
        <v>62</v>
      </c>
      <c r="H359" s="98"/>
    </row>
    <row r="360" spans="1:8" ht="12.75">
      <c r="A360" s="98"/>
      <c r="B360" s="98"/>
      <c r="C360" s="129"/>
      <c r="D360" s="108"/>
      <c r="E360" s="110"/>
      <c r="F360" s="122"/>
      <c r="G360" s="108"/>
      <c r="H360" s="98"/>
    </row>
    <row r="361" spans="1:8" ht="12.75">
      <c r="A361" s="98"/>
      <c r="B361" s="98"/>
      <c r="C361" s="118"/>
      <c r="D361" s="108"/>
      <c r="E361" s="110"/>
      <c r="F361" s="109"/>
      <c r="G361" s="108"/>
      <c r="H361" s="98"/>
    </row>
    <row r="362" spans="1:8" ht="13.5" thickBot="1">
      <c r="A362" s="98"/>
      <c r="B362" s="98"/>
      <c r="C362" s="124" t="s">
        <v>41</v>
      </c>
      <c r="D362" s="124"/>
      <c r="E362" s="124"/>
      <c r="F362" s="125">
        <v>180</v>
      </c>
      <c r="G362" s="128"/>
      <c r="H362" s="98"/>
    </row>
    <row r="363" spans="1:8" ht="12.75">
      <c r="A363" s="98"/>
      <c r="B363" s="98"/>
      <c r="C363" s="126"/>
      <c r="D363" s="110"/>
      <c r="E363" s="121"/>
      <c r="F363" s="122"/>
      <c r="G363" s="123"/>
      <c r="H363" s="98"/>
    </row>
    <row r="364" spans="1:8" ht="12.75">
      <c r="A364" s="98"/>
      <c r="B364" s="98"/>
      <c r="C364" s="118"/>
      <c r="D364" s="135"/>
      <c r="E364" s="110"/>
      <c r="F364" s="109"/>
      <c r="G364" s="108"/>
      <c r="H364" s="98"/>
    </row>
    <row r="365" spans="1:8" ht="12.75">
      <c r="A365" s="98"/>
      <c r="B365" s="98"/>
      <c r="C365" s="118"/>
      <c r="D365" s="136"/>
      <c r="E365" s="110"/>
      <c r="F365" s="109"/>
      <c r="G365" s="108"/>
      <c r="H365" s="98"/>
    </row>
    <row r="366" spans="1:8" ht="12.75">
      <c r="A366" s="98"/>
      <c r="B366" s="98"/>
      <c r="C366" s="118"/>
      <c r="D366" s="110"/>
      <c r="E366" s="110"/>
      <c r="F366" s="109"/>
      <c r="G366" s="108"/>
      <c r="H366" s="98"/>
    </row>
    <row r="367" spans="1:8" ht="13.5" thickBot="1">
      <c r="A367" s="98"/>
      <c r="B367" s="98"/>
      <c r="C367" s="113"/>
      <c r="D367" s="111"/>
      <c r="E367" s="111"/>
      <c r="F367" s="114"/>
      <c r="G367" s="128"/>
      <c r="H367" s="98"/>
    </row>
    <row r="368" spans="1:8" ht="12.75">
      <c r="A368" s="98"/>
      <c r="B368" s="98"/>
      <c r="C368" s="121"/>
      <c r="D368" s="121"/>
      <c r="E368" s="121"/>
      <c r="F368" s="122"/>
      <c r="G368" s="121"/>
      <c r="H368" s="98"/>
    </row>
    <row r="369" spans="1:8" ht="12.75">
      <c r="A369" s="98"/>
      <c r="B369" s="98"/>
      <c r="C369" s="129"/>
      <c r="D369" s="110"/>
      <c r="E369" s="110"/>
      <c r="F369" s="117"/>
      <c r="G369" s="108"/>
      <c r="H369" s="98"/>
    </row>
    <row r="370" spans="1:8" ht="12.75">
      <c r="A370" s="98"/>
      <c r="B370" s="98"/>
      <c r="C370" s="119"/>
      <c r="D370" s="120"/>
      <c r="E370" s="120"/>
      <c r="F370" s="117"/>
      <c r="G370" s="108"/>
      <c r="H370" s="98"/>
    </row>
    <row r="371" spans="1:8" ht="13.5" thickBot="1">
      <c r="A371" s="98"/>
      <c r="B371" s="98"/>
      <c r="C371" s="111"/>
      <c r="D371" s="111"/>
      <c r="E371" s="111"/>
      <c r="F371" s="114"/>
      <c r="G371" s="128"/>
      <c r="H371" s="98"/>
    </row>
    <row r="374" spans="3:7" ht="12.75">
      <c r="C374" s="98" t="s">
        <v>44</v>
      </c>
      <c r="D374" s="98"/>
      <c r="E374" s="98"/>
      <c r="F374" s="98"/>
      <c r="G374" s="98"/>
    </row>
    <row r="375" spans="3:7" ht="10.5" customHeight="1">
      <c r="C375" s="99" t="s">
        <v>61</v>
      </c>
      <c r="D375" s="99"/>
      <c r="E375" s="99"/>
      <c r="F375" s="99"/>
      <c r="G375" s="99"/>
    </row>
    <row r="376" spans="3:7" ht="12.75">
      <c r="C376" s="99" t="s">
        <v>0</v>
      </c>
      <c r="D376" s="99"/>
      <c r="E376" s="99"/>
      <c r="F376" s="99"/>
      <c r="G376" s="98"/>
    </row>
    <row r="377" spans="3:7" ht="12.75">
      <c r="C377" s="99"/>
      <c r="D377" s="99"/>
      <c r="E377" s="99"/>
      <c r="F377" s="99"/>
      <c r="G377" s="98"/>
    </row>
    <row r="378" spans="3:7" ht="12.75">
      <c r="C378" s="99"/>
      <c r="D378" s="101"/>
      <c r="E378" s="99"/>
      <c r="F378" s="102" t="s">
        <v>42</v>
      </c>
      <c r="G378" s="103" t="s">
        <v>239</v>
      </c>
    </row>
    <row r="379" spans="3:7" ht="12.75">
      <c r="C379" s="98"/>
      <c r="D379" s="99"/>
      <c r="E379" s="99"/>
      <c r="F379" s="99"/>
      <c r="G379" s="98"/>
    </row>
    <row r="380" spans="3:7" ht="12.75">
      <c r="C380" s="104" t="s">
        <v>14</v>
      </c>
      <c r="D380" s="104" t="s">
        <v>1</v>
      </c>
      <c r="E380" s="104" t="s">
        <v>2</v>
      </c>
      <c r="F380" s="104" t="s">
        <v>3</v>
      </c>
      <c r="G380" s="104" t="s">
        <v>4</v>
      </c>
    </row>
    <row r="381" spans="3:7" ht="12.75">
      <c r="C381" s="105" t="s">
        <v>15</v>
      </c>
      <c r="D381" s="104"/>
      <c r="E381" s="104"/>
      <c r="F381" s="106">
        <v>494298</v>
      </c>
      <c r="G381" s="104"/>
    </row>
    <row r="382" spans="3:7" ht="12.75">
      <c r="C382" s="107" t="s">
        <v>16</v>
      </c>
      <c r="D382" s="110" t="s">
        <v>413</v>
      </c>
      <c r="E382" s="108">
        <v>14</v>
      </c>
      <c r="F382" s="109">
        <v>174253</v>
      </c>
      <c r="G382" s="108" t="s">
        <v>46</v>
      </c>
    </row>
    <row r="383" spans="3:7" ht="12.75">
      <c r="C383" s="107"/>
      <c r="D383" s="110"/>
      <c r="E383" s="108"/>
      <c r="F383" s="109"/>
      <c r="G383" s="108"/>
    </row>
    <row r="384" spans="3:7" ht="13.5" thickBot="1">
      <c r="C384" s="111" t="s">
        <v>18</v>
      </c>
      <c r="D384" s="112"/>
      <c r="E384" s="113"/>
      <c r="F384" s="114">
        <f>F381+F382+F383</f>
        <v>668551</v>
      </c>
      <c r="G384" s="113"/>
    </row>
    <row r="385" spans="3:7" ht="12.75">
      <c r="C385" s="115" t="s">
        <v>47</v>
      </c>
      <c r="D385" s="116"/>
      <c r="E385" s="115"/>
      <c r="F385" s="117">
        <v>21528</v>
      </c>
      <c r="G385" s="115"/>
    </row>
    <row r="386" spans="3:7" ht="12.75">
      <c r="C386" s="118" t="s">
        <v>48</v>
      </c>
      <c r="D386" s="110" t="s">
        <v>413</v>
      </c>
      <c r="E386" s="108">
        <v>14</v>
      </c>
      <c r="F386" s="109">
        <v>7769</v>
      </c>
      <c r="G386" s="108" t="s">
        <v>19</v>
      </c>
    </row>
    <row r="387" spans="3:7" ht="12.75">
      <c r="C387" s="118"/>
      <c r="D387" s="108"/>
      <c r="E387" s="108"/>
      <c r="F387" s="109"/>
      <c r="G387" s="108"/>
    </row>
    <row r="388" spans="3:7" ht="12.75">
      <c r="C388" s="118"/>
      <c r="D388" s="108"/>
      <c r="E388" s="108"/>
      <c r="F388" s="109"/>
      <c r="G388" s="108"/>
    </row>
    <row r="389" spans="3:7" ht="12.75">
      <c r="C389" s="119"/>
      <c r="D389" s="115"/>
      <c r="E389" s="115"/>
      <c r="F389" s="117"/>
      <c r="G389" s="108"/>
    </row>
    <row r="390" spans="3:7" ht="12.75">
      <c r="C390" s="119"/>
      <c r="D390" s="115"/>
      <c r="E390" s="115"/>
      <c r="F390" s="117"/>
      <c r="G390" s="108"/>
    </row>
    <row r="391" spans="3:7" ht="13.5" thickBot="1">
      <c r="C391" s="113" t="s">
        <v>51</v>
      </c>
      <c r="D391" s="111"/>
      <c r="E391" s="111"/>
      <c r="F391" s="114">
        <f>F385+F386+F387</f>
        <v>29297</v>
      </c>
      <c r="G391" s="113"/>
    </row>
    <row r="392" spans="3:7" ht="12.75">
      <c r="C392" s="138" t="s">
        <v>25</v>
      </c>
      <c r="D392" s="120"/>
      <c r="E392" s="120"/>
      <c r="F392" s="117">
        <v>29357</v>
      </c>
      <c r="G392" s="115"/>
    </row>
    <row r="393" spans="3:7" ht="12.75">
      <c r="C393" s="119" t="s">
        <v>26</v>
      </c>
      <c r="D393" s="110" t="s">
        <v>413</v>
      </c>
      <c r="E393" s="120">
        <v>14</v>
      </c>
      <c r="F393" s="117">
        <v>340</v>
      </c>
      <c r="G393" s="108" t="s">
        <v>52</v>
      </c>
    </row>
    <row r="394" spans="3:7" ht="12.75">
      <c r="C394" s="119"/>
      <c r="D394" s="120"/>
      <c r="E394" s="120"/>
      <c r="F394" s="117"/>
      <c r="G394" s="108"/>
    </row>
    <row r="395" spans="3:7" ht="12.75">
      <c r="C395" s="119"/>
      <c r="D395" s="120"/>
      <c r="E395" s="120"/>
      <c r="F395" s="117"/>
      <c r="G395" s="108"/>
    </row>
    <row r="396" spans="3:7" ht="12.75">
      <c r="C396" s="119"/>
      <c r="D396" s="120"/>
      <c r="E396" s="120"/>
      <c r="F396" s="117"/>
      <c r="G396" s="108"/>
    </row>
    <row r="397" spans="3:7" ht="12.75">
      <c r="C397" s="119"/>
      <c r="D397" s="120"/>
      <c r="E397" s="120"/>
      <c r="F397" s="117"/>
      <c r="G397" s="108"/>
    </row>
    <row r="398" spans="3:7" ht="13.5" thickBot="1">
      <c r="C398" s="124" t="s">
        <v>27</v>
      </c>
      <c r="D398" s="124"/>
      <c r="E398" s="124"/>
      <c r="F398" s="125">
        <f>F392+F393+F394</f>
        <v>29697</v>
      </c>
      <c r="G398" s="113"/>
    </row>
    <row r="399" spans="3:7" ht="12.75">
      <c r="C399" s="126" t="s">
        <v>28</v>
      </c>
      <c r="D399" s="121"/>
      <c r="E399" s="121"/>
      <c r="F399" s="122">
        <v>86594</v>
      </c>
      <c r="G399" s="121"/>
    </row>
    <row r="400" spans="3:7" ht="12.75">
      <c r="C400" s="118" t="s">
        <v>29</v>
      </c>
      <c r="D400" s="110" t="s">
        <v>413</v>
      </c>
      <c r="E400" s="120">
        <v>14</v>
      </c>
      <c r="F400" s="109">
        <v>29082</v>
      </c>
      <c r="G400" s="108" t="s">
        <v>53</v>
      </c>
    </row>
    <row r="401" spans="3:7" ht="12.75">
      <c r="C401" s="119"/>
      <c r="D401" s="127"/>
      <c r="E401" s="120"/>
      <c r="F401" s="109"/>
      <c r="G401" s="108"/>
    </row>
    <row r="402" spans="3:7" ht="13.5" thickBot="1">
      <c r="C402" s="113" t="s">
        <v>30</v>
      </c>
      <c r="D402" s="111"/>
      <c r="E402" s="111"/>
      <c r="F402" s="114">
        <f>F399+F400+F401</f>
        <v>115676</v>
      </c>
      <c r="G402" s="128"/>
    </row>
    <row r="403" spans="3:7" ht="12.75">
      <c r="C403" s="126" t="s">
        <v>31</v>
      </c>
      <c r="D403" s="121"/>
      <c r="E403" s="121"/>
      <c r="F403" s="122">
        <v>2724</v>
      </c>
      <c r="G403" s="121"/>
    </row>
    <row r="404" spans="3:7" ht="12.75">
      <c r="C404" s="129" t="s">
        <v>32</v>
      </c>
      <c r="D404" s="110" t="s">
        <v>413</v>
      </c>
      <c r="E404" s="110">
        <v>14</v>
      </c>
      <c r="F404" s="109">
        <v>915</v>
      </c>
      <c r="G404" s="108" t="s">
        <v>58</v>
      </c>
    </row>
    <row r="405" spans="3:7" ht="12.75">
      <c r="C405" s="118"/>
      <c r="D405" s="120"/>
      <c r="E405" s="120"/>
      <c r="F405" s="117"/>
      <c r="G405" s="108"/>
    </row>
    <row r="406" spans="3:7" ht="13.5" thickBot="1">
      <c r="C406" s="124" t="s">
        <v>33</v>
      </c>
      <c r="D406" s="124"/>
      <c r="E406" s="124"/>
      <c r="F406" s="125">
        <f>F403+F404+F405</f>
        <v>3639</v>
      </c>
      <c r="G406" s="130"/>
    </row>
    <row r="407" spans="3:7" ht="12.75">
      <c r="C407" s="126" t="s">
        <v>34</v>
      </c>
      <c r="D407" s="121"/>
      <c r="E407" s="121"/>
      <c r="F407" s="122">
        <v>28350</v>
      </c>
      <c r="G407" s="121"/>
    </row>
    <row r="408" spans="3:7" ht="12.75">
      <c r="C408" s="118" t="s">
        <v>35</v>
      </c>
      <c r="D408" s="110" t="s">
        <v>413</v>
      </c>
      <c r="E408" s="110">
        <v>14</v>
      </c>
      <c r="F408" s="109">
        <v>9522</v>
      </c>
      <c r="G408" s="108" t="s">
        <v>59</v>
      </c>
    </row>
    <row r="409" spans="3:7" ht="12.75">
      <c r="C409" s="118"/>
      <c r="D409" s="110"/>
      <c r="E409" s="110"/>
      <c r="F409" s="109"/>
      <c r="G409" s="108"/>
    </row>
    <row r="410" spans="3:7" ht="12.75">
      <c r="C410" s="118"/>
      <c r="D410" s="98"/>
      <c r="E410" s="110"/>
      <c r="F410" s="109"/>
      <c r="G410" s="108"/>
    </row>
    <row r="411" spans="3:7" ht="13.5" thickBot="1">
      <c r="C411" s="124" t="s">
        <v>36</v>
      </c>
      <c r="D411" s="124"/>
      <c r="E411" s="124"/>
      <c r="F411" s="125">
        <f>F407+F408+F409</f>
        <v>37872</v>
      </c>
      <c r="G411" s="128"/>
    </row>
    <row r="412" spans="3:7" ht="12.75">
      <c r="C412" s="126" t="s">
        <v>37</v>
      </c>
      <c r="D412" s="121"/>
      <c r="E412" s="121"/>
      <c r="F412" s="122">
        <v>822</v>
      </c>
      <c r="G412" s="123"/>
    </row>
    <row r="413" spans="3:7" ht="12.75">
      <c r="C413" s="118" t="s">
        <v>38</v>
      </c>
      <c r="D413" s="110" t="s">
        <v>413</v>
      </c>
      <c r="E413" s="110">
        <v>14</v>
      </c>
      <c r="F413" s="122">
        <v>276</v>
      </c>
      <c r="G413" s="108" t="s">
        <v>63</v>
      </c>
    </row>
    <row r="414" spans="3:7" ht="12.75">
      <c r="C414" s="118"/>
      <c r="D414" s="110"/>
      <c r="E414" s="110"/>
      <c r="F414" s="122"/>
      <c r="G414" s="108"/>
    </row>
    <row r="415" spans="3:7" ht="12.75">
      <c r="C415" s="118"/>
      <c r="D415" s="110"/>
      <c r="E415" s="110"/>
      <c r="F415" s="122"/>
      <c r="G415" s="108"/>
    </row>
    <row r="416" spans="3:7" ht="13.5" thickBot="1">
      <c r="C416" s="124" t="s">
        <v>39</v>
      </c>
      <c r="D416" s="124"/>
      <c r="E416" s="124"/>
      <c r="F416" s="125">
        <f>F412+F414+F413</f>
        <v>1098</v>
      </c>
      <c r="G416" s="128"/>
    </row>
    <row r="417" spans="3:7" ht="12.75">
      <c r="C417" s="131" t="s">
        <v>54</v>
      </c>
      <c r="D417" s="132"/>
      <c r="E417" s="132"/>
      <c r="F417" s="133">
        <v>11163</v>
      </c>
      <c r="G417" s="134"/>
    </row>
    <row r="418" spans="3:7" ht="12.75">
      <c r="C418" s="129" t="s">
        <v>40</v>
      </c>
      <c r="D418" s="110" t="s">
        <v>413</v>
      </c>
      <c r="E418" s="110">
        <v>14</v>
      </c>
      <c r="F418" s="122">
        <v>2979</v>
      </c>
      <c r="G418" s="108" t="s">
        <v>55</v>
      </c>
    </row>
    <row r="419" spans="3:7" ht="12.75">
      <c r="C419" s="129"/>
      <c r="D419" s="108"/>
      <c r="E419" s="110"/>
      <c r="F419" s="122"/>
      <c r="G419" s="108"/>
    </row>
    <row r="420" spans="3:7" ht="12.75">
      <c r="C420" s="118"/>
      <c r="D420" s="108"/>
      <c r="E420" s="110"/>
      <c r="F420" s="109"/>
      <c r="G420" s="108"/>
    </row>
    <row r="421" spans="3:7" ht="13.5" thickBot="1">
      <c r="C421" s="124" t="s">
        <v>41</v>
      </c>
      <c r="D421" s="124"/>
      <c r="E421" s="124"/>
      <c r="F421" s="125">
        <f>F417+F418+F419</f>
        <v>14142</v>
      </c>
      <c r="G421" s="128"/>
    </row>
    <row r="422" spans="3:7" ht="13.5" thickBot="1">
      <c r="C422" s="126"/>
      <c r="D422" s="110"/>
      <c r="E422" s="121"/>
      <c r="F422" s="122"/>
      <c r="G422" s="123"/>
    </row>
    <row r="423" spans="3:7" ht="12.75">
      <c r="C423" s="131" t="s">
        <v>54</v>
      </c>
      <c r="D423" s="132"/>
      <c r="E423" s="132"/>
      <c r="F423" s="133">
        <v>68</v>
      </c>
      <c r="G423" s="134"/>
    </row>
    <row r="424" spans="3:7" ht="12.75">
      <c r="C424" s="190">
        <v>41284</v>
      </c>
      <c r="D424" s="110"/>
      <c r="E424" s="110"/>
      <c r="F424" s="122">
        <v>0</v>
      </c>
      <c r="G424" s="110" t="s">
        <v>418</v>
      </c>
    </row>
    <row r="425" spans="3:7" ht="12.75">
      <c r="C425" s="129"/>
      <c r="D425" s="108"/>
      <c r="E425" s="110"/>
      <c r="F425" s="122"/>
      <c r="G425" s="108"/>
    </row>
    <row r="426" spans="3:7" ht="12.75">
      <c r="C426" s="118"/>
      <c r="D426" s="108"/>
      <c r="E426" s="110"/>
      <c r="F426" s="109"/>
      <c r="G426" s="108"/>
    </row>
    <row r="427" spans="3:7" ht="13.5" thickBot="1">
      <c r="C427" s="124" t="s">
        <v>419</v>
      </c>
      <c r="D427" s="124"/>
      <c r="E427" s="124"/>
      <c r="F427" s="125">
        <f>F423+F424+F425</f>
        <v>68</v>
      </c>
      <c r="G427" s="128"/>
    </row>
    <row r="428" spans="3:7" ht="12.75">
      <c r="C428" s="98"/>
      <c r="D428" s="98"/>
      <c r="E428" s="98"/>
      <c r="F428" s="98"/>
      <c r="G428" s="98"/>
    </row>
    <row r="429" spans="3:7" ht="12.75">
      <c r="C429" s="98"/>
      <c r="D429" s="98"/>
      <c r="E429" s="98"/>
      <c r="F429" s="98"/>
      <c r="G429" s="98"/>
    </row>
    <row r="430" spans="3:7" ht="12.75">
      <c r="C430" s="99"/>
      <c r="D430" s="99"/>
      <c r="E430" s="99"/>
      <c r="F430" s="99"/>
      <c r="G430" s="99"/>
    </row>
    <row r="431" spans="3:7" ht="12.75">
      <c r="C431" s="99"/>
      <c r="D431" s="99"/>
      <c r="E431" s="99"/>
      <c r="F431" s="99"/>
      <c r="G431" s="98"/>
    </row>
    <row r="432" spans="3:7" ht="12.75">
      <c r="C432" s="98" t="s">
        <v>44</v>
      </c>
      <c r="D432" s="98"/>
      <c r="E432" s="98"/>
      <c r="F432" s="98"/>
      <c r="G432" s="98"/>
    </row>
    <row r="433" spans="3:7" ht="12.75">
      <c r="C433" s="99" t="s">
        <v>69</v>
      </c>
      <c r="D433" s="99"/>
      <c r="E433" s="99"/>
      <c r="F433" s="99"/>
      <c r="G433" s="99"/>
    </row>
    <row r="434" spans="3:7" ht="12.75">
      <c r="C434" s="99" t="s">
        <v>0</v>
      </c>
      <c r="D434" s="99"/>
      <c r="E434" s="99"/>
      <c r="F434" s="99"/>
      <c r="G434" s="98"/>
    </row>
    <row r="435" spans="3:7" ht="12.75">
      <c r="C435" s="99"/>
      <c r="D435" s="99"/>
      <c r="E435" s="99"/>
      <c r="F435" s="99"/>
      <c r="G435" s="98"/>
    </row>
    <row r="436" spans="3:7" ht="12.75">
      <c r="C436" s="99"/>
      <c r="D436" s="101"/>
      <c r="E436" s="99"/>
      <c r="F436" s="102" t="s">
        <v>42</v>
      </c>
      <c r="G436" s="103" t="s">
        <v>239</v>
      </c>
    </row>
    <row r="437" spans="3:7" ht="12.75">
      <c r="C437" s="98"/>
      <c r="D437" s="99"/>
      <c r="E437" s="99"/>
      <c r="F437" s="99"/>
      <c r="G437" s="98"/>
    </row>
    <row r="438" spans="3:7" ht="12.75">
      <c r="C438" s="104" t="s">
        <v>14</v>
      </c>
      <c r="D438" s="104" t="s">
        <v>1</v>
      </c>
      <c r="E438" s="104" t="s">
        <v>2</v>
      </c>
      <c r="F438" s="104" t="s">
        <v>3</v>
      </c>
      <c r="G438" s="104" t="s">
        <v>4</v>
      </c>
    </row>
    <row r="439" spans="3:7" ht="12.75">
      <c r="C439" s="105" t="s">
        <v>15</v>
      </c>
      <c r="D439" s="104"/>
      <c r="E439" s="104"/>
      <c r="F439" s="106">
        <v>18874</v>
      </c>
      <c r="G439" s="104"/>
    </row>
    <row r="440" spans="3:7" ht="12.75">
      <c r="C440" s="107" t="s">
        <v>16</v>
      </c>
      <c r="D440" s="110" t="s">
        <v>413</v>
      </c>
      <c r="E440" s="108">
        <v>14</v>
      </c>
      <c r="F440" s="109">
        <v>7024</v>
      </c>
      <c r="G440" s="108" t="s">
        <v>46</v>
      </c>
    </row>
    <row r="441" spans="3:7" ht="12.75">
      <c r="C441" s="107"/>
      <c r="D441" s="110"/>
      <c r="E441" s="108"/>
      <c r="F441" s="109"/>
      <c r="G441" s="108"/>
    </row>
    <row r="442" spans="3:7" ht="13.5" thickBot="1">
      <c r="C442" s="124" t="s">
        <v>18</v>
      </c>
      <c r="D442" s="137"/>
      <c r="E442" s="124"/>
      <c r="F442" s="125">
        <f>F439+F440</f>
        <v>25898</v>
      </c>
      <c r="G442" s="124"/>
    </row>
    <row r="443" spans="3:7" ht="12.75">
      <c r="C443" s="115" t="s">
        <v>47</v>
      </c>
      <c r="D443" s="116"/>
      <c r="E443" s="115"/>
      <c r="F443" s="117">
        <v>913</v>
      </c>
      <c r="G443" s="115"/>
    </row>
    <row r="444" spans="3:7" ht="12.75">
      <c r="C444" s="118" t="s">
        <v>48</v>
      </c>
      <c r="D444" s="110" t="s">
        <v>413</v>
      </c>
      <c r="E444" s="108">
        <v>14</v>
      </c>
      <c r="F444" s="109">
        <v>362</v>
      </c>
      <c r="G444" s="108" t="s">
        <v>19</v>
      </c>
    </row>
    <row r="445" spans="3:7" ht="12.75">
      <c r="C445" s="118"/>
      <c r="D445" s="108"/>
      <c r="E445" s="108"/>
      <c r="F445" s="109"/>
      <c r="G445" s="108"/>
    </row>
    <row r="446" spans="3:7" ht="12.75">
      <c r="C446" s="118"/>
      <c r="D446" s="108"/>
      <c r="E446" s="108"/>
      <c r="F446" s="109"/>
      <c r="G446" s="108"/>
    </row>
    <row r="447" spans="3:7" ht="12.75">
      <c r="C447" s="119"/>
      <c r="D447" s="115"/>
      <c r="E447" s="115"/>
      <c r="F447" s="117"/>
      <c r="G447" s="108"/>
    </row>
    <row r="448" spans="3:7" ht="12.75">
      <c r="C448" s="119"/>
      <c r="D448" s="115"/>
      <c r="E448" s="115"/>
      <c r="F448" s="117"/>
      <c r="G448" s="108"/>
    </row>
    <row r="449" spans="3:7" ht="12.75">
      <c r="C449" s="119"/>
      <c r="D449" s="115"/>
      <c r="E449" s="115"/>
      <c r="F449" s="117"/>
      <c r="G449" s="108"/>
    </row>
    <row r="450" spans="3:7" ht="13.5" thickBot="1">
      <c r="C450" s="124" t="s">
        <v>51</v>
      </c>
      <c r="D450" s="124"/>
      <c r="E450" s="124"/>
      <c r="F450" s="125">
        <f>F443+F444</f>
        <v>1275</v>
      </c>
      <c r="G450" s="124"/>
    </row>
    <row r="451" spans="3:7" ht="12.75">
      <c r="C451" s="138" t="s">
        <v>25</v>
      </c>
      <c r="D451" s="120"/>
      <c r="E451" s="120"/>
      <c r="F451" s="117">
        <v>1283</v>
      </c>
      <c r="G451" s="115" t="s">
        <v>71</v>
      </c>
    </row>
    <row r="452" spans="3:7" ht="12.75">
      <c r="C452" s="119" t="s">
        <v>26</v>
      </c>
      <c r="D452" s="108"/>
      <c r="E452" s="120"/>
      <c r="F452" s="117">
        <v>0</v>
      </c>
      <c r="G452" s="108"/>
    </row>
    <row r="453" spans="3:7" ht="12.75">
      <c r="C453" s="119"/>
      <c r="D453" s="120"/>
      <c r="E453" s="120"/>
      <c r="F453" s="117"/>
      <c r="G453" s="108"/>
    </row>
    <row r="454" spans="3:7" ht="12.75">
      <c r="C454" s="119"/>
      <c r="D454" s="120"/>
      <c r="E454" s="120"/>
      <c r="F454" s="117"/>
      <c r="G454" s="108"/>
    </row>
    <row r="455" spans="3:7" ht="12.75">
      <c r="C455" s="119"/>
      <c r="D455" s="120"/>
      <c r="E455" s="120"/>
      <c r="F455" s="117"/>
      <c r="G455" s="108"/>
    </row>
    <row r="456" spans="3:7" ht="12.75">
      <c r="C456" s="119"/>
      <c r="D456" s="120"/>
      <c r="E456" s="120"/>
      <c r="F456" s="117"/>
      <c r="G456" s="108"/>
    </row>
    <row r="457" spans="3:7" ht="13.5" thickBot="1">
      <c r="C457" s="124" t="s">
        <v>27</v>
      </c>
      <c r="D457" s="124"/>
      <c r="E457" s="124"/>
      <c r="F457" s="125">
        <v>1283</v>
      </c>
      <c r="G457" s="113"/>
    </row>
    <row r="458" spans="3:7" ht="12.75">
      <c r="C458" s="126" t="s">
        <v>28</v>
      </c>
      <c r="D458" s="121"/>
      <c r="E458" s="121"/>
      <c r="F458" s="122">
        <v>3329</v>
      </c>
      <c r="G458" s="121"/>
    </row>
    <row r="459" spans="3:7" ht="12.75">
      <c r="C459" s="118" t="s">
        <v>29</v>
      </c>
      <c r="D459" s="110" t="s">
        <v>413</v>
      </c>
      <c r="E459" s="120">
        <v>14</v>
      </c>
      <c r="F459" s="109">
        <v>1167</v>
      </c>
      <c r="G459" s="108" t="s">
        <v>53</v>
      </c>
    </row>
    <row r="460" spans="3:7" ht="12.75">
      <c r="C460" s="119"/>
      <c r="D460" s="127"/>
      <c r="E460" s="120"/>
      <c r="F460" s="109"/>
      <c r="G460" s="108"/>
    </row>
    <row r="461" spans="3:7" ht="13.5" thickBot="1">
      <c r="C461" s="113" t="s">
        <v>30</v>
      </c>
      <c r="D461" s="111"/>
      <c r="E461" s="111"/>
      <c r="F461" s="114">
        <f>F458+F459</f>
        <v>4496</v>
      </c>
      <c r="G461" s="128"/>
    </row>
    <row r="462" spans="3:7" ht="12.75">
      <c r="C462" s="126" t="s">
        <v>31</v>
      </c>
      <c r="D462" s="121"/>
      <c r="E462" s="121"/>
      <c r="F462" s="122">
        <v>105</v>
      </c>
      <c r="G462" s="121"/>
    </row>
    <row r="463" spans="3:7" ht="12.75">
      <c r="C463" s="129" t="s">
        <v>32</v>
      </c>
      <c r="D463" s="110" t="s">
        <v>413</v>
      </c>
      <c r="E463" s="110">
        <v>14</v>
      </c>
      <c r="F463" s="109">
        <v>37</v>
      </c>
      <c r="G463" s="108" t="s">
        <v>58</v>
      </c>
    </row>
    <row r="464" spans="3:7" ht="12.75">
      <c r="C464" s="118"/>
      <c r="D464" s="120"/>
      <c r="E464" s="120"/>
      <c r="F464" s="117"/>
      <c r="G464" s="108"/>
    </row>
    <row r="465" spans="3:7" ht="13.5" thickBot="1">
      <c r="C465" s="124" t="s">
        <v>33</v>
      </c>
      <c r="D465" s="124"/>
      <c r="E465" s="124"/>
      <c r="F465" s="125">
        <f>F462+F463</f>
        <v>142</v>
      </c>
      <c r="G465" s="130"/>
    </row>
    <row r="466" spans="3:7" ht="12.75">
      <c r="C466" s="126" t="s">
        <v>34</v>
      </c>
      <c r="D466" s="121"/>
      <c r="E466" s="121"/>
      <c r="F466" s="122">
        <v>1096</v>
      </c>
      <c r="G466" s="121"/>
    </row>
    <row r="467" spans="3:7" ht="12.75">
      <c r="C467" s="118" t="s">
        <v>35</v>
      </c>
      <c r="D467" s="110" t="s">
        <v>413</v>
      </c>
      <c r="E467" s="110">
        <v>14</v>
      </c>
      <c r="F467" s="109">
        <v>384</v>
      </c>
      <c r="G467" s="108" t="s">
        <v>59</v>
      </c>
    </row>
    <row r="468" spans="3:7" ht="12.75">
      <c r="C468" s="118"/>
      <c r="D468" s="110"/>
      <c r="E468" s="110"/>
      <c r="F468" s="109"/>
      <c r="G468" s="108"/>
    </row>
    <row r="469" spans="3:7" ht="12.75">
      <c r="C469" s="118"/>
      <c r="D469" s="98"/>
      <c r="E469" s="110"/>
      <c r="F469" s="109"/>
      <c r="G469" s="108"/>
    </row>
    <row r="470" spans="3:7" ht="13.5" thickBot="1">
      <c r="C470" s="124" t="s">
        <v>36</v>
      </c>
      <c r="D470" s="124"/>
      <c r="E470" s="124"/>
      <c r="F470" s="125">
        <f>F466+F467</f>
        <v>1480</v>
      </c>
      <c r="G470" s="128"/>
    </row>
    <row r="471" spans="3:7" ht="12.75">
      <c r="C471" s="126" t="s">
        <v>37</v>
      </c>
      <c r="D471" s="121"/>
      <c r="E471" s="121"/>
      <c r="F471" s="122">
        <v>33</v>
      </c>
      <c r="G471" s="123"/>
    </row>
    <row r="472" spans="3:7" ht="12.75">
      <c r="C472" s="118" t="s">
        <v>38</v>
      </c>
      <c r="D472" s="110" t="s">
        <v>413</v>
      </c>
      <c r="E472" s="110">
        <v>14</v>
      </c>
      <c r="F472" s="122">
        <v>11</v>
      </c>
      <c r="G472" s="108" t="s">
        <v>63</v>
      </c>
    </row>
    <row r="473" spans="3:7" ht="12.75">
      <c r="C473" s="118"/>
      <c r="D473" s="110"/>
      <c r="E473" s="110"/>
      <c r="F473" s="122"/>
      <c r="G473" s="108"/>
    </row>
    <row r="474" spans="3:7" ht="12.75">
      <c r="C474" s="118"/>
      <c r="D474" s="110"/>
      <c r="E474" s="110"/>
      <c r="F474" s="122"/>
      <c r="G474" s="108"/>
    </row>
    <row r="475" spans="3:7" ht="13.5" thickBot="1">
      <c r="C475" s="124" t="s">
        <v>39</v>
      </c>
      <c r="D475" s="124"/>
      <c r="E475" s="124"/>
      <c r="F475" s="125">
        <f>F471+F472</f>
        <v>44</v>
      </c>
      <c r="G475" s="128"/>
    </row>
    <row r="476" spans="3:7" ht="12.75">
      <c r="C476" s="131" t="s">
        <v>54</v>
      </c>
      <c r="D476" s="132"/>
      <c r="E476" s="132"/>
      <c r="F476" s="133">
        <v>180</v>
      </c>
      <c r="G476" s="134"/>
    </row>
    <row r="477" spans="3:7" ht="12.75">
      <c r="C477" s="129" t="s">
        <v>40</v>
      </c>
      <c r="D477" s="110" t="s">
        <v>413</v>
      </c>
      <c r="E477" s="110">
        <v>14</v>
      </c>
      <c r="F477" s="122">
        <v>63</v>
      </c>
      <c r="G477" s="108" t="s">
        <v>62</v>
      </c>
    </row>
    <row r="478" spans="3:7" ht="12.75">
      <c r="C478" s="129"/>
      <c r="D478" s="108"/>
      <c r="E478" s="110"/>
      <c r="F478" s="122"/>
      <c r="G478" s="108"/>
    </row>
    <row r="479" spans="3:7" ht="12.75">
      <c r="C479" s="118"/>
      <c r="D479" s="108"/>
      <c r="E479" s="110"/>
      <c r="F479" s="109"/>
      <c r="G479" s="108"/>
    </row>
    <row r="480" spans="3:7" ht="13.5" thickBot="1">
      <c r="C480" s="124" t="s">
        <v>41</v>
      </c>
      <c r="D480" s="124"/>
      <c r="E480" s="124"/>
      <c r="F480" s="125">
        <f>F476+F477</f>
        <v>243</v>
      </c>
      <c r="G480" s="128"/>
    </row>
    <row r="481" spans="3:7" ht="12.75">
      <c r="C481" s="126"/>
      <c r="D481" s="110"/>
      <c r="E481" s="121"/>
      <c r="F481" s="122"/>
      <c r="G481" s="123"/>
    </row>
    <row r="482" spans="3:7" ht="12.75">
      <c r="C482" s="118"/>
      <c r="D482" s="135"/>
      <c r="E482" s="110"/>
      <c r="F482" s="109"/>
      <c r="G482" s="108"/>
    </row>
    <row r="483" spans="3:7" ht="12.75">
      <c r="C483" s="118"/>
      <c r="D483" s="136"/>
      <c r="E483" s="110"/>
      <c r="F483" s="109"/>
      <c r="G483" s="108"/>
    </row>
    <row r="484" spans="3:7" ht="12.75">
      <c r="C484" s="118"/>
      <c r="D484" s="110"/>
      <c r="E484" s="110"/>
      <c r="F484" s="109"/>
      <c r="G484" s="108"/>
    </row>
    <row r="485" spans="3:7" ht="13.5" thickBot="1">
      <c r="C485" s="113"/>
      <c r="D485" s="111"/>
      <c r="E485" s="111"/>
      <c r="F485" s="114"/>
      <c r="G485" s="128"/>
    </row>
    <row r="486" spans="3:7" ht="12.75">
      <c r="C486" s="121"/>
      <c r="D486" s="121"/>
      <c r="E486" s="121"/>
      <c r="F486" s="122"/>
      <c r="G486" s="121"/>
    </row>
    <row r="487" spans="3:7" ht="12.75">
      <c r="C487" s="129"/>
      <c r="D487" s="110"/>
      <c r="E487" s="110"/>
      <c r="F487" s="117"/>
      <c r="G487" s="108"/>
    </row>
    <row r="488" spans="3:7" ht="12.75">
      <c r="C488" s="119"/>
      <c r="D488" s="120"/>
      <c r="E488" s="120"/>
      <c r="F488" s="117"/>
      <c r="G488" s="108"/>
    </row>
    <row r="489" spans="3:7" ht="13.5" thickBot="1">
      <c r="C489" s="111"/>
      <c r="D489" s="111"/>
      <c r="E489" s="111"/>
      <c r="F489" s="114"/>
      <c r="G489" s="128"/>
    </row>
    <row r="495" spans="3:7" ht="12.75">
      <c r="C495" s="98" t="s">
        <v>44</v>
      </c>
      <c r="D495" s="98"/>
      <c r="E495" s="98"/>
      <c r="F495" s="98"/>
      <c r="G495" s="98"/>
    </row>
    <row r="496" spans="3:7" ht="12.75">
      <c r="C496" s="99" t="s">
        <v>61</v>
      </c>
      <c r="D496" s="99"/>
      <c r="E496" s="99"/>
      <c r="F496" s="99"/>
      <c r="G496" s="99"/>
    </row>
    <row r="497" spans="3:7" ht="12.75">
      <c r="C497" s="99" t="s">
        <v>0</v>
      </c>
      <c r="D497" s="99"/>
      <c r="E497" s="99"/>
      <c r="F497" s="99"/>
      <c r="G497" s="98"/>
    </row>
    <row r="498" spans="3:7" ht="12.75">
      <c r="C498" s="99"/>
      <c r="D498" s="99"/>
      <c r="E498" s="99"/>
      <c r="F498" s="99"/>
      <c r="G498" s="98"/>
    </row>
    <row r="499" spans="3:7" ht="12.75">
      <c r="C499" s="99"/>
      <c r="D499" s="101"/>
      <c r="E499" s="99"/>
      <c r="F499" s="102" t="s">
        <v>42</v>
      </c>
      <c r="G499" s="103" t="s">
        <v>240</v>
      </c>
    </row>
    <row r="500" spans="3:7" ht="12.75">
      <c r="C500" s="98"/>
      <c r="D500" s="99"/>
      <c r="E500" s="99"/>
      <c r="F500" s="99"/>
      <c r="G500" s="98"/>
    </row>
    <row r="501" spans="3:7" ht="12.75">
      <c r="C501" s="104" t="s">
        <v>14</v>
      </c>
      <c r="D501" s="104" t="s">
        <v>1</v>
      </c>
      <c r="E501" s="104" t="s">
        <v>2</v>
      </c>
      <c r="F501" s="104" t="s">
        <v>3</v>
      </c>
      <c r="G501" s="104" t="s">
        <v>4</v>
      </c>
    </row>
    <row r="502" spans="3:7" ht="12.75">
      <c r="C502" s="105" t="s">
        <v>15</v>
      </c>
      <c r="D502" s="104"/>
      <c r="E502" s="104"/>
      <c r="F502" s="106">
        <v>668551</v>
      </c>
      <c r="G502" s="104"/>
    </row>
    <row r="503" spans="3:7" ht="12.75">
      <c r="C503" s="107" t="s">
        <v>16</v>
      </c>
      <c r="D503" s="110" t="s">
        <v>415</v>
      </c>
      <c r="E503" s="108">
        <v>12</v>
      </c>
      <c r="F503" s="109">
        <v>171857</v>
      </c>
      <c r="G503" s="108" t="s">
        <v>46</v>
      </c>
    </row>
    <row r="504" spans="3:7" ht="12.75">
      <c r="C504" s="107"/>
      <c r="D504" s="110"/>
      <c r="E504" s="108">
        <v>18</v>
      </c>
      <c r="F504" s="109">
        <v>20875</v>
      </c>
      <c r="G504" s="110" t="s">
        <v>420</v>
      </c>
    </row>
    <row r="505" spans="3:7" ht="13.5" thickBot="1">
      <c r="C505" s="111" t="s">
        <v>18</v>
      </c>
      <c r="D505" s="112"/>
      <c r="E505" s="113"/>
      <c r="F505" s="114">
        <f>F502+F503+F504</f>
        <v>861283</v>
      </c>
      <c r="G505" s="113"/>
    </row>
    <row r="506" spans="3:7" ht="12.75">
      <c r="C506" s="115" t="s">
        <v>47</v>
      </c>
      <c r="D506" s="116"/>
      <c r="E506" s="115"/>
      <c r="F506" s="117">
        <v>29297</v>
      </c>
      <c r="G506" s="115"/>
    </row>
    <row r="507" spans="3:7" ht="12.75">
      <c r="C507" s="118" t="s">
        <v>48</v>
      </c>
      <c r="D507" s="110" t="s">
        <v>415</v>
      </c>
      <c r="E507" s="108">
        <v>12</v>
      </c>
      <c r="F507" s="109">
        <v>7508</v>
      </c>
      <c r="G507" s="108" t="s">
        <v>19</v>
      </c>
    </row>
    <row r="508" spans="3:7" ht="12.75">
      <c r="C508" s="118"/>
      <c r="D508" s="108"/>
      <c r="E508" s="108"/>
      <c r="F508" s="109"/>
      <c r="G508" s="108"/>
    </row>
    <row r="509" spans="3:7" ht="12.75">
      <c r="C509" s="118"/>
      <c r="D509" s="108"/>
      <c r="E509" s="108"/>
      <c r="F509" s="109"/>
      <c r="G509" s="108"/>
    </row>
    <row r="510" spans="3:7" ht="12.75">
      <c r="C510" s="119"/>
      <c r="D510" s="115"/>
      <c r="E510" s="115"/>
      <c r="F510" s="117"/>
      <c r="G510" s="108"/>
    </row>
    <row r="511" spans="3:7" ht="12.75">
      <c r="C511" s="119"/>
      <c r="D511" s="115"/>
      <c r="E511" s="115"/>
      <c r="F511" s="117"/>
      <c r="G511" s="108"/>
    </row>
    <row r="512" spans="3:7" ht="13.5" thickBot="1">
      <c r="C512" s="113" t="s">
        <v>51</v>
      </c>
      <c r="D512" s="111"/>
      <c r="E512" s="111"/>
      <c r="F512" s="114">
        <f>F506+F507+F508</f>
        <v>36805</v>
      </c>
      <c r="G512" s="113"/>
    </row>
    <row r="513" spans="3:7" ht="12.75">
      <c r="C513" s="138" t="s">
        <v>25</v>
      </c>
      <c r="D513" s="120"/>
      <c r="E513" s="120"/>
      <c r="F513" s="117">
        <v>16897</v>
      </c>
      <c r="G513" s="115"/>
    </row>
    <row r="514" spans="3:7" ht="12.75">
      <c r="C514" s="119" t="s">
        <v>26</v>
      </c>
      <c r="D514" s="110" t="s">
        <v>415</v>
      </c>
      <c r="E514" s="120">
        <v>12</v>
      </c>
      <c r="F514" s="117"/>
      <c r="G514" s="108" t="s">
        <v>52</v>
      </c>
    </row>
    <row r="515" spans="3:7" ht="12.75">
      <c r="C515" s="119"/>
      <c r="D515" s="120"/>
      <c r="E515" s="120">
        <v>18</v>
      </c>
      <c r="F515" s="117"/>
      <c r="G515" s="108"/>
    </row>
    <row r="516" spans="3:7" ht="12.75">
      <c r="C516" s="119"/>
      <c r="D516" s="120"/>
      <c r="E516" s="120"/>
      <c r="F516" s="117"/>
      <c r="G516" s="108"/>
    </row>
    <row r="517" spans="3:7" ht="12.75">
      <c r="C517" s="119"/>
      <c r="D517" s="120"/>
      <c r="E517" s="120"/>
      <c r="F517" s="117"/>
      <c r="G517" s="108"/>
    </row>
    <row r="518" spans="3:7" ht="12.75">
      <c r="C518" s="119"/>
      <c r="D518" s="120"/>
      <c r="E518" s="120"/>
      <c r="F518" s="117"/>
      <c r="G518" s="108"/>
    </row>
    <row r="519" spans="3:7" ht="13.5" thickBot="1">
      <c r="C519" s="124" t="s">
        <v>27</v>
      </c>
      <c r="D519" s="124"/>
      <c r="E519" s="124"/>
      <c r="F519" s="125">
        <f>F513+F514+F515</f>
        <v>16897</v>
      </c>
      <c r="G519" s="113"/>
    </row>
    <row r="520" spans="3:7" ht="12.75">
      <c r="C520" s="126" t="s">
        <v>28</v>
      </c>
      <c r="D520" s="121"/>
      <c r="E520" s="121"/>
      <c r="F520" s="122">
        <v>115676</v>
      </c>
      <c r="G520" s="121"/>
    </row>
    <row r="521" spans="3:7" ht="12.75">
      <c r="C521" s="118" t="s">
        <v>29</v>
      </c>
      <c r="D521" s="110" t="s">
        <v>415</v>
      </c>
      <c r="E521" s="120">
        <v>12</v>
      </c>
      <c r="F521" s="109">
        <v>28559</v>
      </c>
      <c r="G521" s="108" t="s">
        <v>53</v>
      </c>
    </row>
    <row r="522" spans="3:7" ht="12.75">
      <c r="C522" s="119"/>
      <c r="D522" s="127"/>
      <c r="E522" s="120">
        <v>18</v>
      </c>
      <c r="F522" s="109">
        <v>1062</v>
      </c>
      <c r="G522" s="108"/>
    </row>
    <row r="523" spans="3:7" ht="12.75">
      <c r="C523" s="119"/>
      <c r="D523" s="127"/>
      <c r="E523" s="120">
        <v>27</v>
      </c>
      <c r="F523" s="117">
        <v>127</v>
      </c>
      <c r="G523" s="115"/>
    </row>
    <row r="524" spans="3:7" ht="13.5" thickBot="1">
      <c r="C524" s="113" t="s">
        <v>30</v>
      </c>
      <c r="D524" s="111"/>
      <c r="E524" s="111"/>
      <c r="F524" s="114">
        <f>F520+F521+F522+F523</f>
        <v>145424</v>
      </c>
      <c r="G524" s="128"/>
    </row>
    <row r="525" spans="3:7" ht="12.75">
      <c r="C525" s="126" t="s">
        <v>31</v>
      </c>
      <c r="D525" s="121"/>
      <c r="E525" s="121"/>
      <c r="F525" s="122">
        <v>3639</v>
      </c>
      <c r="G525" s="121"/>
    </row>
    <row r="526" spans="3:7" ht="12.75">
      <c r="C526" s="129" t="s">
        <v>32</v>
      </c>
      <c r="D526" s="110" t="s">
        <v>415</v>
      </c>
      <c r="E526" s="110">
        <v>12</v>
      </c>
      <c r="F526" s="109">
        <v>900</v>
      </c>
      <c r="G526" s="108" t="s">
        <v>58</v>
      </c>
    </row>
    <row r="527" spans="3:7" ht="12.75">
      <c r="C527" s="118"/>
      <c r="D527" s="120"/>
      <c r="E527" s="120">
        <v>18</v>
      </c>
      <c r="F527" s="117">
        <v>66</v>
      </c>
      <c r="G527" s="108"/>
    </row>
    <row r="528" spans="3:7" ht="12.75">
      <c r="C528" s="119"/>
      <c r="D528" s="120"/>
      <c r="E528" s="120">
        <v>27</v>
      </c>
      <c r="F528" s="117">
        <v>33</v>
      </c>
      <c r="G528" s="191"/>
    </row>
    <row r="529" spans="3:7" ht="13.5" thickBot="1">
      <c r="C529" s="124" t="s">
        <v>33</v>
      </c>
      <c r="D529" s="124"/>
      <c r="E529" s="124"/>
      <c r="F529" s="125">
        <f>F525+F526+F527+F528</f>
        <v>4638</v>
      </c>
      <c r="G529" s="130"/>
    </row>
    <row r="530" spans="3:7" ht="12.75">
      <c r="C530" s="126" t="s">
        <v>34</v>
      </c>
      <c r="D530" s="121"/>
      <c r="E530" s="121"/>
      <c r="F530" s="122">
        <v>37872</v>
      </c>
      <c r="G530" s="121"/>
    </row>
    <row r="531" spans="3:7" ht="12.75">
      <c r="C531" s="118" t="s">
        <v>35</v>
      </c>
      <c r="D531" s="110" t="s">
        <v>415</v>
      </c>
      <c r="E531" s="110">
        <v>12</v>
      </c>
      <c r="F531" s="109">
        <v>9365</v>
      </c>
      <c r="G531" s="108" t="s">
        <v>59</v>
      </c>
    </row>
    <row r="532" spans="3:7" ht="12.75">
      <c r="C532" s="118"/>
      <c r="D532" s="110"/>
      <c r="E532" s="110">
        <v>18</v>
      </c>
      <c r="F532" s="109">
        <v>348</v>
      </c>
      <c r="G532" s="108"/>
    </row>
    <row r="533" spans="3:7" ht="12.75">
      <c r="C533" s="118"/>
      <c r="D533" s="98"/>
      <c r="E533" s="110"/>
      <c r="F533" s="109"/>
      <c r="G533" s="108"/>
    </row>
    <row r="534" spans="3:7" ht="13.5" thickBot="1">
      <c r="C534" s="124" t="s">
        <v>36</v>
      </c>
      <c r="D534" s="124"/>
      <c r="E534" s="124"/>
      <c r="F534" s="125">
        <f>F530+F531+F532</f>
        <v>47585</v>
      </c>
      <c r="G534" s="128"/>
    </row>
    <row r="535" spans="3:7" ht="12.75">
      <c r="C535" s="126" t="s">
        <v>37</v>
      </c>
      <c r="D535" s="121"/>
      <c r="E535" s="121"/>
      <c r="F535" s="122">
        <v>1098</v>
      </c>
      <c r="G535" s="123"/>
    </row>
    <row r="536" spans="3:7" ht="12.75">
      <c r="C536" s="118" t="s">
        <v>38</v>
      </c>
      <c r="D536" s="110" t="s">
        <v>415</v>
      </c>
      <c r="E536" s="110">
        <v>12</v>
      </c>
      <c r="F536" s="122">
        <v>272</v>
      </c>
      <c r="G536" s="108" t="s">
        <v>63</v>
      </c>
    </row>
    <row r="537" spans="3:7" ht="12.75">
      <c r="C537" s="118"/>
      <c r="D537" s="110"/>
      <c r="E537" s="110">
        <v>18</v>
      </c>
      <c r="F537" s="122">
        <v>10</v>
      </c>
      <c r="G537" s="108"/>
    </row>
    <row r="538" spans="3:7" ht="12.75">
      <c r="C538" s="118"/>
      <c r="D538" s="110"/>
      <c r="E538" s="110"/>
      <c r="F538" s="122"/>
      <c r="G538" s="108"/>
    </row>
    <row r="539" spans="3:7" ht="13.5" thickBot="1">
      <c r="C539" s="124" t="s">
        <v>39</v>
      </c>
      <c r="D539" s="124"/>
      <c r="E539" s="124"/>
      <c r="F539" s="125">
        <f>F535+F537+F536</f>
        <v>1380</v>
      </c>
      <c r="G539" s="128"/>
    </row>
    <row r="540" spans="3:7" ht="12.75">
      <c r="C540" s="131" t="s">
        <v>54</v>
      </c>
      <c r="D540" s="132"/>
      <c r="E540" s="132"/>
      <c r="F540" s="133">
        <v>14142</v>
      </c>
      <c r="G540" s="134"/>
    </row>
    <row r="541" spans="3:7" ht="12.75">
      <c r="C541" s="129" t="s">
        <v>40</v>
      </c>
      <c r="D541" s="110" t="s">
        <v>415</v>
      </c>
      <c r="E541" s="110">
        <v>12</v>
      </c>
      <c r="F541" s="122">
        <v>3573</v>
      </c>
      <c r="G541" s="108" t="s">
        <v>55</v>
      </c>
    </row>
    <row r="542" spans="3:7" ht="12.75">
      <c r="C542" s="129"/>
      <c r="D542" s="108"/>
      <c r="E542" s="110"/>
      <c r="F542" s="122"/>
      <c r="G542" s="108"/>
    </row>
    <row r="543" spans="3:7" ht="12.75">
      <c r="C543" s="118"/>
      <c r="D543" s="108"/>
      <c r="E543" s="110"/>
      <c r="F543" s="109"/>
      <c r="G543" s="108"/>
    </row>
    <row r="544" spans="3:7" ht="13.5" thickBot="1">
      <c r="C544" s="124" t="s">
        <v>41</v>
      </c>
      <c r="D544" s="124"/>
      <c r="E544" s="124"/>
      <c r="F544" s="125">
        <f>F540+F541+F542</f>
        <v>17715</v>
      </c>
      <c r="G544" s="128"/>
    </row>
    <row r="545" spans="3:7" ht="13.5" thickBot="1">
      <c r="C545" s="126"/>
      <c r="D545" s="110"/>
      <c r="E545" s="121"/>
      <c r="F545" s="122"/>
      <c r="G545" s="123"/>
    </row>
    <row r="546" spans="3:7" ht="12.75">
      <c r="C546" s="131" t="s">
        <v>54</v>
      </c>
      <c r="D546" s="132"/>
      <c r="E546" s="132"/>
      <c r="F546" s="133">
        <v>68</v>
      </c>
      <c r="G546" s="134"/>
    </row>
    <row r="547" spans="3:7" ht="12.75">
      <c r="C547" s="190">
        <v>41284</v>
      </c>
      <c r="D547" s="110"/>
      <c r="E547" s="110"/>
      <c r="F547" s="122">
        <v>0</v>
      </c>
      <c r="G547" s="110" t="s">
        <v>418</v>
      </c>
    </row>
    <row r="548" spans="3:7" ht="12.75">
      <c r="C548" s="129"/>
      <c r="D548" s="108"/>
      <c r="E548" s="110"/>
      <c r="F548" s="122"/>
      <c r="G548" s="108"/>
    </row>
    <row r="549" spans="3:7" ht="12.75">
      <c r="C549" s="118"/>
      <c r="D549" s="108"/>
      <c r="E549" s="110"/>
      <c r="F549" s="109"/>
      <c r="G549" s="108"/>
    </row>
    <row r="550" spans="3:7" ht="13.5" thickBot="1">
      <c r="C550" s="124" t="s">
        <v>419</v>
      </c>
      <c r="D550" s="124"/>
      <c r="E550" s="124"/>
      <c r="F550" s="125">
        <f>F546+F547+F548</f>
        <v>68</v>
      </c>
      <c r="G550" s="128"/>
    </row>
    <row r="551" spans="3:7" ht="12.75">
      <c r="C551" s="98"/>
      <c r="D551" s="98"/>
      <c r="E551" s="98"/>
      <c r="F551" s="98"/>
      <c r="G551" s="98"/>
    </row>
    <row r="552" spans="3:7" ht="12.75">
      <c r="C552" s="98"/>
      <c r="D552" s="98"/>
      <c r="E552" s="98"/>
      <c r="F552" s="98"/>
      <c r="G552" s="98"/>
    </row>
    <row r="553" spans="3:7" ht="12.75">
      <c r="C553" s="99"/>
      <c r="D553" s="99"/>
      <c r="E553" s="99"/>
      <c r="F553" s="99"/>
      <c r="G553" s="99"/>
    </row>
    <row r="554" spans="3:7" ht="12.75">
      <c r="C554" s="99"/>
      <c r="D554" s="99"/>
      <c r="E554" s="99"/>
      <c r="F554" s="99"/>
      <c r="G554" s="98"/>
    </row>
    <row r="555" spans="3:7" ht="12.75">
      <c r="C555" s="98" t="s">
        <v>44</v>
      </c>
      <c r="D555" s="98"/>
      <c r="E555" s="98"/>
      <c r="F555" s="98"/>
      <c r="G555" s="98"/>
    </row>
    <row r="556" spans="3:7" ht="12.75">
      <c r="C556" s="99" t="s">
        <v>69</v>
      </c>
      <c r="D556" s="99"/>
      <c r="E556" s="99"/>
      <c r="F556" s="99"/>
      <c r="G556" s="99"/>
    </row>
    <row r="557" spans="3:7" ht="12.75">
      <c r="C557" s="99" t="s">
        <v>0</v>
      </c>
      <c r="D557" s="99"/>
      <c r="E557" s="99"/>
      <c r="F557" s="99"/>
      <c r="G557" s="98"/>
    </row>
    <row r="558" spans="3:7" ht="12.75">
      <c r="C558" s="99"/>
      <c r="D558" s="99"/>
      <c r="E558" s="99"/>
      <c r="F558" s="99"/>
      <c r="G558" s="98"/>
    </row>
    <row r="559" spans="3:7" ht="12.75">
      <c r="C559" s="99"/>
      <c r="D559" s="101"/>
      <c r="E559" s="99"/>
      <c r="F559" s="102" t="s">
        <v>42</v>
      </c>
      <c r="G559" s="103" t="s">
        <v>414</v>
      </c>
    </row>
    <row r="560" spans="3:7" ht="12.75">
      <c r="C560" s="98"/>
      <c r="D560" s="99"/>
      <c r="E560" s="99"/>
      <c r="F560" s="99"/>
      <c r="G560" s="98"/>
    </row>
    <row r="561" spans="3:7" ht="12.75">
      <c r="C561" s="104" t="s">
        <v>14</v>
      </c>
      <c r="D561" s="104" t="s">
        <v>1</v>
      </c>
      <c r="E561" s="104" t="s">
        <v>2</v>
      </c>
      <c r="F561" s="104" t="s">
        <v>3</v>
      </c>
      <c r="G561" s="104" t="s">
        <v>4</v>
      </c>
    </row>
    <row r="562" spans="3:7" ht="12.75">
      <c r="C562" s="105" t="s">
        <v>15</v>
      </c>
      <c r="D562" s="104"/>
      <c r="E562" s="104"/>
      <c r="F562" s="106">
        <v>25898</v>
      </c>
      <c r="G562" s="104"/>
    </row>
    <row r="563" spans="3:7" ht="12.75">
      <c r="C563" s="107" t="s">
        <v>16</v>
      </c>
      <c r="D563" s="110" t="s">
        <v>415</v>
      </c>
      <c r="E563" s="108">
        <v>14</v>
      </c>
      <c r="F563" s="109">
        <v>6414</v>
      </c>
      <c r="G563" s="108" t="s">
        <v>46</v>
      </c>
    </row>
    <row r="564" spans="3:7" ht="12.75">
      <c r="C564" s="107"/>
      <c r="D564" s="110"/>
      <c r="E564" s="108">
        <v>18</v>
      </c>
      <c r="F564" s="109">
        <v>1283</v>
      </c>
      <c r="G564" s="108"/>
    </row>
    <row r="565" spans="3:7" ht="13.5" thickBot="1">
      <c r="C565" s="124" t="s">
        <v>18</v>
      </c>
      <c r="D565" s="137"/>
      <c r="E565" s="124"/>
      <c r="F565" s="125">
        <f>F562+F563+F564</f>
        <v>33595</v>
      </c>
      <c r="G565" s="124"/>
    </row>
    <row r="566" spans="3:7" ht="12.75">
      <c r="C566" s="115" t="s">
        <v>47</v>
      </c>
      <c r="D566" s="116"/>
      <c r="E566" s="115"/>
      <c r="F566" s="117">
        <v>1275</v>
      </c>
      <c r="G566" s="115"/>
    </row>
    <row r="567" spans="3:7" ht="12.75">
      <c r="C567" s="118" t="s">
        <v>48</v>
      </c>
      <c r="D567" s="110" t="s">
        <v>415</v>
      </c>
      <c r="E567" s="108">
        <v>14</v>
      </c>
      <c r="F567" s="109">
        <v>330</v>
      </c>
      <c r="G567" s="108" t="s">
        <v>19</v>
      </c>
    </row>
    <row r="568" spans="3:7" ht="12.75">
      <c r="C568" s="118"/>
      <c r="D568" s="108"/>
      <c r="E568" s="108"/>
      <c r="F568" s="109"/>
      <c r="G568" s="108"/>
    </row>
    <row r="569" spans="3:7" ht="12.75">
      <c r="C569" s="118"/>
      <c r="D569" s="108"/>
      <c r="E569" s="108"/>
      <c r="F569" s="109"/>
      <c r="G569" s="108"/>
    </row>
    <row r="570" spans="3:7" ht="12.75">
      <c r="C570" s="119"/>
      <c r="D570" s="115"/>
      <c r="E570" s="115"/>
      <c r="F570" s="117"/>
      <c r="G570" s="108"/>
    </row>
    <row r="571" spans="3:7" ht="12.75">
      <c r="C571" s="119"/>
      <c r="D571" s="115"/>
      <c r="E571" s="115"/>
      <c r="F571" s="117"/>
      <c r="G571" s="108"/>
    </row>
    <row r="572" spans="3:7" ht="12.75">
      <c r="C572" s="119"/>
      <c r="D572" s="115"/>
      <c r="E572" s="115"/>
      <c r="F572" s="117"/>
      <c r="G572" s="108"/>
    </row>
    <row r="573" spans="3:7" ht="13.5" thickBot="1">
      <c r="C573" s="124" t="s">
        <v>51</v>
      </c>
      <c r="D573" s="124"/>
      <c r="E573" s="124"/>
      <c r="F573" s="125">
        <f>F566+F567</f>
        <v>1605</v>
      </c>
      <c r="G573" s="124"/>
    </row>
    <row r="574" spans="3:7" ht="12.75">
      <c r="C574" s="138" t="s">
        <v>25</v>
      </c>
      <c r="D574" s="120"/>
      <c r="E574" s="120"/>
      <c r="F574" s="117">
        <v>0</v>
      </c>
      <c r="G574" s="115" t="s">
        <v>71</v>
      </c>
    </row>
    <row r="575" spans="3:7" ht="12.75">
      <c r="C575" s="119" t="s">
        <v>26</v>
      </c>
      <c r="D575" s="110" t="s">
        <v>415</v>
      </c>
      <c r="E575" s="120"/>
      <c r="F575" s="117">
        <v>251</v>
      </c>
      <c r="G575" s="110" t="s">
        <v>416</v>
      </c>
    </row>
    <row r="576" spans="3:7" ht="12.75">
      <c r="C576" s="119"/>
      <c r="D576" s="120"/>
      <c r="E576" s="120"/>
      <c r="F576" s="117"/>
      <c r="G576" s="108"/>
    </row>
    <row r="577" spans="3:7" ht="12.75">
      <c r="C577" s="119"/>
      <c r="D577" s="120"/>
      <c r="E577" s="120"/>
      <c r="F577" s="117"/>
      <c r="G577" s="108"/>
    </row>
    <row r="578" spans="3:7" ht="12.75">
      <c r="C578" s="119"/>
      <c r="D578" s="120"/>
      <c r="E578" s="120"/>
      <c r="F578" s="117"/>
      <c r="G578" s="108"/>
    </row>
    <row r="579" spans="3:7" ht="12.75">
      <c r="C579" s="119"/>
      <c r="D579" s="120"/>
      <c r="E579" s="120"/>
      <c r="F579" s="117"/>
      <c r="G579" s="108"/>
    </row>
    <row r="580" spans="3:7" ht="13.5" thickBot="1">
      <c r="C580" s="124" t="s">
        <v>27</v>
      </c>
      <c r="D580" s="124"/>
      <c r="E580" s="124"/>
      <c r="F580" s="125">
        <f>F574+F575</f>
        <v>251</v>
      </c>
      <c r="G580" s="113"/>
    </row>
    <row r="581" spans="3:7" ht="12.75">
      <c r="C581" s="126" t="s">
        <v>28</v>
      </c>
      <c r="D581" s="121"/>
      <c r="E581" s="121"/>
      <c r="F581" s="122">
        <v>4496</v>
      </c>
      <c r="G581" s="121"/>
    </row>
    <row r="582" spans="3:7" ht="12.75">
      <c r="C582" s="118" t="s">
        <v>29</v>
      </c>
      <c r="D582" s="110" t="s">
        <v>415</v>
      </c>
      <c r="E582" s="120">
        <v>14</v>
      </c>
      <c r="F582" s="109">
        <v>1066</v>
      </c>
      <c r="G582" s="108" t="s">
        <v>53</v>
      </c>
    </row>
    <row r="583" spans="3:7" ht="12.75">
      <c r="C583" s="119"/>
      <c r="D583" s="127"/>
      <c r="E583" s="120">
        <v>18</v>
      </c>
      <c r="F583" s="109">
        <v>40</v>
      </c>
      <c r="G583" s="108"/>
    </row>
    <row r="584" spans="3:7" ht="13.5" thickBot="1">
      <c r="C584" s="113" t="s">
        <v>30</v>
      </c>
      <c r="D584" s="111"/>
      <c r="E584" s="111"/>
      <c r="F584" s="114">
        <f>F581+F582+F583</f>
        <v>5602</v>
      </c>
      <c r="G584" s="128"/>
    </row>
    <row r="585" spans="3:7" ht="12.75">
      <c r="C585" s="126" t="s">
        <v>31</v>
      </c>
      <c r="D585" s="121"/>
      <c r="E585" s="121"/>
      <c r="F585" s="122">
        <v>142</v>
      </c>
      <c r="G585" s="121"/>
    </row>
    <row r="586" spans="3:7" ht="12.75">
      <c r="C586" s="129" t="s">
        <v>32</v>
      </c>
      <c r="D586" s="110" t="s">
        <v>415</v>
      </c>
      <c r="E586" s="110">
        <v>14</v>
      </c>
      <c r="F586" s="109">
        <v>34</v>
      </c>
      <c r="G586" s="108" t="s">
        <v>58</v>
      </c>
    </row>
    <row r="587" spans="3:7" ht="12.75">
      <c r="C587" s="118"/>
      <c r="D587" s="120"/>
      <c r="E587" s="120">
        <v>18</v>
      </c>
      <c r="F587" s="117">
        <v>1</v>
      </c>
      <c r="G587" s="108"/>
    </row>
    <row r="588" spans="3:7" ht="13.5" thickBot="1">
      <c r="C588" s="124" t="s">
        <v>33</v>
      </c>
      <c r="D588" s="124"/>
      <c r="E588" s="124"/>
      <c r="F588" s="125">
        <f>F585+F586+F587</f>
        <v>177</v>
      </c>
      <c r="G588" s="130"/>
    </row>
    <row r="589" spans="3:7" ht="12.75">
      <c r="C589" s="126" t="s">
        <v>34</v>
      </c>
      <c r="D589" s="121"/>
      <c r="E589" s="121"/>
      <c r="F589" s="122">
        <v>1480</v>
      </c>
      <c r="G589" s="121"/>
    </row>
    <row r="590" spans="3:7" ht="12.75">
      <c r="C590" s="118" t="s">
        <v>35</v>
      </c>
      <c r="D590" s="110" t="s">
        <v>415</v>
      </c>
      <c r="E590" s="110">
        <v>14</v>
      </c>
      <c r="F590" s="109">
        <v>351</v>
      </c>
      <c r="G590" s="108" t="s">
        <v>59</v>
      </c>
    </row>
    <row r="591" spans="3:7" ht="12.75">
      <c r="C591" s="118"/>
      <c r="D591" s="110"/>
      <c r="E591" s="110">
        <v>18</v>
      </c>
      <c r="F591" s="109">
        <v>13</v>
      </c>
      <c r="G591" s="108"/>
    </row>
    <row r="592" spans="3:7" ht="12.75">
      <c r="C592" s="118"/>
      <c r="D592" s="98"/>
      <c r="E592" s="110"/>
      <c r="F592" s="109"/>
      <c r="G592" s="108"/>
    </row>
    <row r="593" spans="3:7" ht="13.5" thickBot="1">
      <c r="C593" s="124" t="s">
        <v>36</v>
      </c>
      <c r="D593" s="124"/>
      <c r="E593" s="124"/>
      <c r="F593" s="125">
        <f>F589+F590+F591</f>
        <v>1844</v>
      </c>
      <c r="G593" s="128"/>
    </row>
    <row r="594" spans="3:7" ht="12.75">
      <c r="C594" s="126" t="s">
        <v>37</v>
      </c>
      <c r="D594" s="121"/>
      <c r="E594" s="121"/>
      <c r="F594" s="122">
        <v>44</v>
      </c>
      <c r="G594" s="123"/>
    </row>
    <row r="595" spans="3:7" ht="12.75">
      <c r="C595" s="118" t="s">
        <v>38</v>
      </c>
      <c r="D595" s="110" t="s">
        <v>415</v>
      </c>
      <c r="E595" s="110">
        <v>14</v>
      </c>
      <c r="F595" s="122">
        <v>10</v>
      </c>
      <c r="G595" s="108" t="s">
        <v>63</v>
      </c>
    </row>
    <row r="596" spans="3:7" ht="12.75">
      <c r="C596" s="118"/>
      <c r="D596" s="110"/>
      <c r="E596" s="110"/>
      <c r="F596" s="122"/>
      <c r="G596" s="108"/>
    </row>
    <row r="597" spans="3:7" ht="12.75">
      <c r="C597" s="118"/>
      <c r="D597" s="110"/>
      <c r="E597" s="110"/>
      <c r="F597" s="122"/>
      <c r="G597" s="108"/>
    </row>
    <row r="598" spans="3:7" ht="13.5" thickBot="1">
      <c r="C598" s="124" t="s">
        <v>39</v>
      </c>
      <c r="D598" s="124"/>
      <c r="E598" s="124"/>
      <c r="F598" s="125">
        <f>F594+F595</f>
        <v>54</v>
      </c>
      <c r="G598" s="128"/>
    </row>
    <row r="599" spans="3:7" ht="12.75">
      <c r="C599" s="131" t="s">
        <v>54</v>
      </c>
      <c r="D599" s="132"/>
      <c r="E599" s="132"/>
      <c r="F599" s="133">
        <v>243</v>
      </c>
      <c r="G599" s="134"/>
    </row>
    <row r="600" spans="3:7" ht="12.75">
      <c r="C600" s="129" t="s">
        <v>40</v>
      </c>
      <c r="D600" s="110" t="s">
        <v>415</v>
      </c>
      <c r="E600" s="110">
        <v>14</v>
      </c>
      <c r="F600" s="122">
        <v>57</v>
      </c>
      <c r="G600" s="108" t="s">
        <v>62</v>
      </c>
    </row>
    <row r="601" spans="3:7" ht="12.75">
      <c r="C601" s="129"/>
      <c r="D601" s="108"/>
      <c r="E601" s="110"/>
      <c r="F601" s="122"/>
      <c r="G601" s="108"/>
    </row>
    <row r="602" spans="3:7" ht="12.75">
      <c r="C602" s="118"/>
      <c r="D602" s="108"/>
      <c r="E602" s="110"/>
      <c r="F602" s="109"/>
      <c r="G602" s="108"/>
    </row>
    <row r="603" spans="3:7" ht="13.5" thickBot="1">
      <c r="C603" s="124" t="s">
        <v>41</v>
      </c>
      <c r="D603" s="124"/>
      <c r="E603" s="124"/>
      <c r="F603" s="125">
        <f>F599+F600</f>
        <v>300</v>
      </c>
      <c r="G603" s="128"/>
    </row>
    <row r="604" spans="3:7" ht="12.75">
      <c r="C604" s="126"/>
      <c r="D604" s="110"/>
      <c r="E604" s="121"/>
      <c r="F604" s="122"/>
      <c r="G604" s="123"/>
    </row>
    <row r="605" spans="3:7" ht="12.75">
      <c r="C605" s="118"/>
      <c r="D605" s="135"/>
      <c r="E605" s="110"/>
      <c r="F605" s="109"/>
      <c r="G605" s="108"/>
    </row>
    <row r="606" spans="3:7" ht="12.75">
      <c r="C606" s="118"/>
      <c r="D606" s="136"/>
      <c r="E606" s="110"/>
      <c r="F606" s="109"/>
      <c r="G606" s="108"/>
    </row>
    <row r="607" spans="3:7" ht="12.75">
      <c r="C607" s="118"/>
      <c r="D607" s="110"/>
      <c r="E607" s="110"/>
      <c r="F607" s="109"/>
      <c r="G607" s="108"/>
    </row>
    <row r="608" spans="3:7" ht="13.5" thickBot="1">
      <c r="C608" s="113"/>
      <c r="D608" s="111"/>
      <c r="E608" s="111"/>
      <c r="F608" s="114"/>
      <c r="G608" s="128"/>
    </row>
    <row r="609" spans="3:7" ht="12.75">
      <c r="C609" s="121"/>
      <c r="D609" s="121"/>
      <c r="E609" s="121"/>
      <c r="F609" s="122"/>
      <c r="G609" s="121"/>
    </row>
    <row r="610" spans="3:7" ht="12.75">
      <c r="C610" s="129"/>
      <c r="D610" s="110"/>
      <c r="E610" s="110"/>
      <c r="F610" s="117"/>
      <c r="G610" s="108"/>
    </row>
    <row r="611" spans="3:7" ht="12.75">
      <c r="C611" s="119"/>
      <c r="D611" s="120"/>
      <c r="E611" s="120"/>
      <c r="F611" s="117"/>
      <c r="G611" s="108"/>
    </row>
    <row r="612" spans="3:7" ht="13.5" thickBot="1">
      <c r="C612" s="111"/>
      <c r="D612" s="111"/>
      <c r="E612" s="111"/>
      <c r="F612" s="114"/>
      <c r="G612" s="128"/>
    </row>
    <row r="623" spans="3:7" ht="12.75">
      <c r="C623" s="98" t="s">
        <v>44</v>
      </c>
      <c r="D623" s="98"/>
      <c r="E623" s="98"/>
      <c r="F623" s="98"/>
      <c r="G623" s="98"/>
    </row>
    <row r="624" spans="3:7" ht="12.75">
      <c r="C624" s="99" t="s">
        <v>61</v>
      </c>
      <c r="D624" s="99"/>
      <c r="E624" s="99"/>
      <c r="F624" s="99"/>
      <c r="G624" s="99"/>
    </row>
    <row r="625" spans="3:7" ht="12.75">
      <c r="C625" s="99" t="s">
        <v>0</v>
      </c>
      <c r="D625" s="99"/>
      <c r="E625" s="99"/>
      <c r="F625" s="99"/>
      <c r="G625" s="98"/>
    </row>
    <row r="626" spans="3:7" ht="12.75">
      <c r="C626" s="99"/>
      <c r="D626" s="99"/>
      <c r="E626" s="99"/>
      <c r="F626" s="99"/>
      <c r="G626" s="98"/>
    </row>
    <row r="627" spans="3:7" ht="12.75">
      <c r="C627" s="99"/>
      <c r="D627" s="101"/>
      <c r="E627" s="99"/>
      <c r="F627" s="102" t="s">
        <v>42</v>
      </c>
      <c r="G627" s="103" t="s">
        <v>264</v>
      </c>
    </row>
    <row r="628" spans="3:7" ht="12.75">
      <c r="C628" s="98"/>
      <c r="D628" s="99"/>
      <c r="E628" s="99"/>
      <c r="F628" s="99"/>
      <c r="G628" s="98"/>
    </row>
    <row r="629" spans="3:7" ht="12.75">
      <c r="C629" s="104" t="s">
        <v>14</v>
      </c>
      <c r="D629" s="104" t="s">
        <v>1</v>
      </c>
      <c r="E629" s="104" t="s">
        <v>2</v>
      </c>
      <c r="F629" s="104" t="s">
        <v>3</v>
      </c>
      <c r="G629" s="104" t="s">
        <v>4</v>
      </c>
    </row>
    <row r="630" spans="3:7" ht="12.75">
      <c r="C630" s="105" t="s">
        <v>15</v>
      </c>
      <c r="D630" s="104"/>
      <c r="E630" s="104"/>
      <c r="F630" s="106">
        <v>861283</v>
      </c>
      <c r="G630" s="104"/>
    </row>
    <row r="631" spans="3:7" ht="12.75">
      <c r="C631" s="107" t="s">
        <v>16</v>
      </c>
      <c r="D631" s="110" t="s">
        <v>417</v>
      </c>
      <c r="E631" s="108">
        <v>14</v>
      </c>
      <c r="F631" s="109">
        <v>172025</v>
      </c>
      <c r="G631" s="108" t="s">
        <v>46</v>
      </c>
    </row>
    <row r="632" spans="3:7" ht="12.75">
      <c r="C632" s="107"/>
      <c r="D632" s="110"/>
      <c r="E632" s="108"/>
      <c r="F632" s="109"/>
      <c r="G632" s="110"/>
    </row>
    <row r="633" spans="3:7" ht="13.5" thickBot="1">
      <c r="C633" s="111" t="s">
        <v>18</v>
      </c>
      <c r="D633" s="112"/>
      <c r="E633" s="113"/>
      <c r="F633" s="114">
        <f>F630+F631+F632</f>
        <v>1033308</v>
      </c>
      <c r="G633" s="113"/>
    </row>
    <row r="634" spans="3:7" ht="12.75">
      <c r="C634" s="115" t="s">
        <v>47</v>
      </c>
      <c r="D634" s="116"/>
      <c r="E634" s="115"/>
      <c r="F634" s="117">
        <v>36805</v>
      </c>
      <c r="G634" s="115"/>
    </row>
    <row r="635" spans="3:7" ht="12.75">
      <c r="C635" s="118" t="s">
        <v>48</v>
      </c>
      <c r="D635" s="110" t="s">
        <v>417</v>
      </c>
      <c r="E635" s="108">
        <v>14</v>
      </c>
      <c r="F635" s="109">
        <v>7562</v>
      </c>
      <c r="G635" s="108" t="s">
        <v>19</v>
      </c>
    </row>
    <row r="636" spans="3:7" ht="12.75">
      <c r="C636" s="118"/>
      <c r="D636" s="108"/>
      <c r="E636" s="108"/>
      <c r="F636" s="109"/>
      <c r="G636" s="108"/>
    </row>
    <row r="637" spans="3:7" ht="12.75">
      <c r="C637" s="118"/>
      <c r="D637" s="108"/>
      <c r="E637" s="108"/>
      <c r="F637" s="109"/>
      <c r="G637" s="108"/>
    </row>
    <row r="638" spans="3:7" ht="12.75">
      <c r="C638" s="119"/>
      <c r="D638" s="115"/>
      <c r="E638" s="115"/>
      <c r="F638" s="117"/>
      <c r="G638" s="108"/>
    </row>
    <row r="639" spans="3:7" ht="12.75">
      <c r="C639" s="119"/>
      <c r="D639" s="115"/>
      <c r="E639" s="115"/>
      <c r="F639" s="117"/>
      <c r="G639" s="108"/>
    </row>
    <row r="640" spans="3:7" ht="13.5" thickBot="1">
      <c r="C640" s="113" t="s">
        <v>51</v>
      </c>
      <c r="D640" s="111"/>
      <c r="E640" s="111"/>
      <c r="F640" s="114">
        <f>F634+F635+F636</f>
        <v>44367</v>
      </c>
      <c r="G640" s="113"/>
    </row>
    <row r="641" spans="3:7" ht="12.75">
      <c r="C641" s="138" t="s">
        <v>25</v>
      </c>
      <c r="D641" s="120"/>
      <c r="E641" s="120"/>
      <c r="F641" s="117">
        <v>16897</v>
      </c>
      <c r="G641" s="115"/>
    </row>
    <row r="642" spans="3:7" ht="12.75">
      <c r="C642" s="119" t="s">
        <v>26</v>
      </c>
      <c r="D642" s="110" t="s">
        <v>417</v>
      </c>
      <c r="E642" s="120">
        <v>14</v>
      </c>
      <c r="F642" s="117">
        <v>1942</v>
      </c>
      <c r="G642" s="108" t="s">
        <v>52</v>
      </c>
    </row>
    <row r="643" spans="3:7" ht="12.75">
      <c r="C643" s="119"/>
      <c r="D643" s="120"/>
      <c r="E643" s="120">
        <v>28</v>
      </c>
      <c r="F643" s="117">
        <v>3492</v>
      </c>
      <c r="G643" s="108"/>
    </row>
    <row r="644" spans="3:7" ht="12.75">
      <c r="C644" s="119"/>
      <c r="D644" s="120"/>
      <c r="E644" s="120"/>
      <c r="F644" s="117"/>
      <c r="G644" s="108"/>
    </row>
    <row r="645" spans="3:7" ht="12.75">
      <c r="C645" s="119"/>
      <c r="D645" s="120"/>
      <c r="E645" s="120"/>
      <c r="F645" s="117"/>
      <c r="G645" s="108"/>
    </row>
    <row r="646" spans="3:7" ht="12.75">
      <c r="C646" s="119"/>
      <c r="D646" s="120"/>
      <c r="E646" s="120"/>
      <c r="F646" s="117"/>
      <c r="G646" s="108"/>
    </row>
    <row r="647" spans="3:7" ht="13.5" thickBot="1">
      <c r="C647" s="124" t="s">
        <v>27</v>
      </c>
      <c r="D647" s="124"/>
      <c r="E647" s="124"/>
      <c r="F647" s="125">
        <f>F641+F642+F643</f>
        <v>22331</v>
      </c>
      <c r="G647" s="113"/>
    </row>
    <row r="648" spans="3:7" ht="12.75">
      <c r="C648" s="126" t="s">
        <v>28</v>
      </c>
      <c r="D648" s="121"/>
      <c r="E648" s="121"/>
      <c r="F648" s="122">
        <v>144235</v>
      </c>
      <c r="G648" s="121"/>
    </row>
    <row r="649" spans="3:7" ht="12.75">
      <c r="C649" s="118" t="s">
        <v>29</v>
      </c>
      <c r="D649" s="110" t="s">
        <v>417</v>
      </c>
      <c r="E649" s="120">
        <v>14</v>
      </c>
      <c r="F649" s="109">
        <v>29789</v>
      </c>
      <c r="G649" s="108" t="s">
        <v>53</v>
      </c>
    </row>
    <row r="650" spans="3:7" ht="12.75">
      <c r="C650" s="119"/>
      <c r="D650" s="127"/>
      <c r="E650" s="120">
        <v>28</v>
      </c>
      <c r="F650" s="109">
        <v>552</v>
      </c>
      <c r="G650" s="108"/>
    </row>
    <row r="651" spans="3:7" ht="12.75">
      <c r="C651" s="119"/>
      <c r="D651" s="127"/>
      <c r="E651" s="120"/>
      <c r="F651" s="117"/>
      <c r="G651" s="115"/>
    </row>
    <row r="652" spans="3:7" ht="13.5" thickBot="1">
      <c r="C652" s="113" t="s">
        <v>30</v>
      </c>
      <c r="D652" s="111"/>
      <c r="E652" s="111"/>
      <c r="F652" s="114">
        <f>F648+F649+F650+F651</f>
        <v>174576</v>
      </c>
      <c r="G652" s="128"/>
    </row>
    <row r="653" spans="3:7" ht="12.75">
      <c r="C653" s="126" t="s">
        <v>31</v>
      </c>
      <c r="D653" s="121"/>
      <c r="E653" s="121"/>
      <c r="F653" s="122">
        <v>4539</v>
      </c>
      <c r="G653" s="121"/>
    </row>
    <row r="654" spans="3:7" ht="12.75">
      <c r="C654" s="129" t="s">
        <v>32</v>
      </c>
      <c r="D654" s="110" t="s">
        <v>417</v>
      </c>
      <c r="E654" s="110">
        <v>14</v>
      </c>
      <c r="F654" s="109">
        <v>1000</v>
      </c>
      <c r="G654" s="108" t="s">
        <v>58</v>
      </c>
    </row>
    <row r="655" spans="3:7" ht="12.75">
      <c r="C655" s="118"/>
      <c r="D655" s="120"/>
      <c r="E655" s="120">
        <v>28</v>
      </c>
      <c r="F655" s="117">
        <v>17</v>
      </c>
      <c r="G655" s="108"/>
    </row>
    <row r="656" spans="3:7" ht="12.75">
      <c r="C656" s="119"/>
      <c r="D656" s="120"/>
      <c r="E656" s="120"/>
      <c r="F656" s="117"/>
      <c r="G656" s="191"/>
    </row>
    <row r="657" spans="3:7" ht="13.5" thickBot="1">
      <c r="C657" s="124" t="s">
        <v>33</v>
      </c>
      <c r="D657" s="124"/>
      <c r="E657" s="124"/>
      <c r="F657" s="125">
        <f>F653+F654+F655+F656</f>
        <v>5556</v>
      </c>
      <c r="G657" s="130"/>
    </row>
    <row r="658" spans="3:7" ht="12.75">
      <c r="C658" s="126" t="s">
        <v>34</v>
      </c>
      <c r="D658" s="121"/>
      <c r="E658" s="121"/>
      <c r="F658" s="122">
        <v>47237</v>
      </c>
      <c r="G658" s="121"/>
    </row>
    <row r="659" spans="3:7" ht="12.75">
      <c r="C659" s="118" t="s">
        <v>35</v>
      </c>
      <c r="D659" s="110" t="s">
        <v>417</v>
      </c>
      <c r="E659" s="110">
        <v>14</v>
      </c>
      <c r="F659" s="109">
        <v>9726</v>
      </c>
      <c r="G659" s="108" t="s">
        <v>59</v>
      </c>
    </row>
    <row r="660" spans="3:7" ht="12.75">
      <c r="C660" s="118"/>
      <c r="D660" s="110"/>
      <c r="E660" s="110">
        <v>28</v>
      </c>
      <c r="F660" s="109">
        <v>182</v>
      </c>
      <c r="G660" s="108"/>
    </row>
    <row r="661" spans="3:7" ht="12.75">
      <c r="C661" s="118"/>
      <c r="D661" s="98"/>
      <c r="E661" s="110"/>
      <c r="F661" s="109"/>
      <c r="G661" s="108"/>
    </row>
    <row r="662" spans="3:7" ht="13.5" thickBot="1">
      <c r="C662" s="124" t="s">
        <v>36</v>
      </c>
      <c r="D662" s="124"/>
      <c r="E662" s="124"/>
      <c r="F662" s="125">
        <f>F658+F659+F660</f>
        <v>57145</v>
      </c>
      <c r="G662" s="128"/>
    </row>
    <row r="663" spans="3:7" ht="12.75">
      <c r="C663" s="126" t="s">
        <v>37</v>
      </c>
      <c r="D663" s="121"/>
      <c r="E663" s="121"/>
      <c r="F663" s="122">
        <v>1370</v>
      </c>
      <c r="G663" s="123"/>
    </row>
    <row r="664" spans="3:7" ht="12.75">
      <c r="C664" s="118" t="s">
        <v>38</v>
      </c>
      <c r="D664" s="110" t="s">
        <v>417</v>
      </c>
      <c r="E664" s="110">
        <v>14</v>
      </c>
      <c r="F664" s="122">
        <v>278</v>
      </c>
      <c r="G664" s="108" t="s">
        <v>63</v>
      </c>
    </row>
    <row r="665" spans="3:7" ht="12.75">
      <c r="C665" s="118"/>
      <c r="D665" s="110"/>
      <c r="E665" s="110">
        <v>28</v>
      </c>
      <c r="F665" s="122">
        <v>5</v>
      </c>
      <c r="G665" s="108"/>
    </row>
    <row r="666" spans="3:7" ht="12.75">
      <c r="C666" s="118"/>
      <c r="D666" s="110"/>
      <c r="E666" s="110"/>
      <c r="F666" s="122"/>
      <c r="G666" s="108"/>
    </row>
    <row r="667" spans="3:7" ht="13.5" thickBot="1">
      <c r="C667" s="124" t="s">
        <v>39</v>
      </c>
      <c r="D667" s="124"/>
      <c r="E667" s="124"/>
      <c r="F667" s="125">
        <f>F663+F665+F664</f>
        <v>1653</v>
      </c>
      <c r="G667" s="128"/>
    </row>
    <row r="668" spans="3:7" ht="12.75">
      <c r="C668" s="131" t="s">
        <v>54</v>
      </c>
      <c r="D668" s="132"/>
      <c r="E668" s="132"/>
      <c r="F668" s="133">
        <v>15806</v>
      </c>
      <c r="G668" s="134"/>
    </row>
    <row r="669" spans="3:7" ht="12.75">
      <c r="C669" s="129" t="s">
        <v>40</v>
      </c>
      <c r="D669" s="110" t="s">
        <v>417</v>
      </c>
      <c r="E669" s="110"/>
      <c r="F669" s="122">
        <v>0</v>
      </c>
      <c r="G669" s="108" t="s">
        <v>55</v>
      </c>
    </row>
    <row r="670" spans="3:7" ht="12.75">
      <c r="C670" s="129"/>
      <c r="D670" s="108"/>
      <c r="E670" s="110"/>
      <c r="F670" s="122"/>
      <c r="G670" s="108"/>
    </row>
    <row r="671" spans="3:7" ht="12.75">
      <c r="C671" s="118"/>
      <c r="D671" s="108"/>
      <c r="E671" s="110"/>
      <c r="F671" s="109"/>
      <c r="G671" s="108"/>
    </row>
    <row r="672" spans="3:7" ht="13.5" thickBot="1">
      <c r="C672" s="124" t="s">
        <v>41</v>
      </c>
      <c r="D672" s="124"/>
      <c r="E672" s="124"/>
      <c r="F672" s="125">
        <f>F668+F669+F670</f>
        <v>15806</v>
      </c>
      <c r="G672" s="128"/>
    </row>
    <row r="673" spans="3:7" ht="13.5" thickBot="1">
      <c r="C673" s="126"/>
      <c r="D673" s="110"/>
      <c r="E673" s="121"/>
      <c r="F673" s="122"/>
      <c r="G673" s="123"/>
    </row>
    <row r="674" spans="3:7" ht="12.75">
      <c r="C674" s="131" t="s">
        <v>54</v>
      </c>
      <c r="D674" s="132"/>
      <c r="E674" s="132"/>
      <c r="F674" s="133">
        <v>68</v>
      </c>
      <c r="G674" s="134"/>
    </row>
    <row r="675" spans="3:7" ht="12.75">
      <c r="C675" s="190">
        <v>41284</v>
      </c>
      <c r="D675" s="110"/>
      <c r="E675" s="110"/>
      <c r="F675" s="122">
        <v>0</v>
      </c>
      <c r="G675" s="110" t="s">
        <v>418</v>
      </c>
    </row>
    <row r="676" spans="3:7" ht="12.75">
      <c r="C676" s="129"/>
      <c r="D676" s="108"/>
      <c r="E676" s="110"/>
      <c r="F676" s="122"/>
      <c r="G676" s="108"/>
    </row>
    <row r="677" spans="3:7" ht="12.75">
      <c r="C677" s="118"/>
      <c r="D677" s="108"/>
      <c r="E677" s="110"/>
      <c r="F677" s="109"/>
      <c r="G677" s="108"/>
    </row>
    <row r="678" spans="3:7" ht="13.5" thickBot="1">
      <c r="C678" s="124" t="s">
        <v>419</v>
      </c>
      <c r="D678" s="124"/>
      <c r="E678" s="124"/>
      <c r="F678" s="125">
        <f>F674+F675+F676</f>
        <v>68</v>
      </c>
      <c r="G678" s="128"/>
    </row>
    <row r="679" spans="3:7" ht="12.75">
      <c r="C679" s="99"/>
      <c r="D679" s="99"/>
      <c r="E679" s="99"/>
      <c r="F679" s="99"/>
      <c r="G679" s="99"/>
    </row>
    <row r="680" spans="3:7" ht="12.75">
      <c r="C680" s="99"/>
      <c r="D680" s="99"/>
      <c r="E680" s="99"/>
      <c r="F680" s="99"/>
      <c r="G680" s="98"/>
    </row>
    <row r="681" spans="3:7" ht="12.75">
      <c r="C681" s="98" t="s">
        <v>44</v>
      </c>
      <c r="D681" s="98"/>
      <c r="E681" s="98"/>
      <c r="F681" s="98"/>
      <c r="G681" s="98"/>
    </row>
    <row r="682" spans="3:7" ht="12.75">
      <c r="C682" s="99" t="s">
        <v>69</v>
      </c>
      <c r="D682" s="99"/>
      <c r="E682" s="99"/>
      <c r="F682" s="99"/>
      <c r="G682" s="99"/>
    </row>
    <row r="683" spans="3:7" ht="12.75">
      <c r="C683" s="99" t="s">
        <v>0</v>
      </c>
      <c r="D683" s="99"/>
      <c r="E683" s="99"/>
      <c r="F683" s="99"/>
      <c r="G683" s="98"/>
    </row>
    <row r="684" spans="3:7" ht="12.75">
      <c r="C684" s="99"/>
      <c r="D684" s="99"/>
      <c r="E684" s="99"/>
      <c r="F684" s="99"/>
      <c r="G684" s="98"/>
    </row>
    <row r="685" spans="3:7" ht="12.75">
      <c r="C685" s="99"/>
      <c r="D685" s="101"/>
      <c r="E685" s="99"/>
      <c r="F685" s="102" t="s">
        <v>42</v>
      </c>
      <c r="G685" s="103" t="s">
        <v>264</v>
      </c>
    </row>
    <row r="686" spans="3:7" ht="12.75">
      <c r="C686" s="98"/>
      <c r="D686" s="99"/>
      <c r="E686" s="99"/>
      <c r="F686" s="99"/>
      <c r="G686" s="98"/>
    </row>
    <row r="687" spans="3:7" ht="12.75">
      <c r="C687" s="104" t="s">
        <v>14</v>
      </c>
      <c r="D687" s="104" t="s">
        <v>1</v>
      </c>
      <c r="E687" s="104" t="s">
        <v>2</v>
      </c>
      <c r="F687" s="104" t="s">
        <v>3</v>
      </c>
      <c r="G687" s="104" t="s">
        <v>4</v>
      </c>
    </row>
    <row r="688" spans="3:7" ht="12.75">
      <c r="C688" s="105" t="s">
        <v>15</v>
      </c>
      <c r="D688" s="104"/>
      <c r="E688" s="104"/>
      <c r="F688" s="106">
        <v>33595</v>
      </c>
      <c r="G688" s="104"/>
    </row>
    <row r="689" spans="3:7" ht="12.75">
      <c r="C689" s="107" t="s">
        <v>16</v>
      </c>
      <c r="D689" s="110" t="s">
        <v>417</v>
      </c>
      <c r="E689" s="108">
        <v>14</v>
      </c>
      <c r="F689" s="109">
        <v>6719</v>
      </c>
      <c r="G689" s="108" t="s">
        <v>46</v>
      </c>
    </row>
    <row r="690" spans="3:7" ht="12.75">
      <c r="C690" s="107"/>
      <c r="D690" s="110"/>
      <c r="E690" s="108"/>
      <c r="F690" s="109"/>
      <c r="G690" s="108"/>
    </row>
    <row r="691" spans="3:7" ht="13.5" thickBot="1">
      <c r="C691" s="124" t="s">
        <v>18</v>
      </c>
      <c r="D691" s="137"/>
      <c r="E691" s="124"/>
      <c r="F691" s="125">
        <f>F688+F689+F690</f>
        <v>40314</v>
      </c>
      <c r="G691" s="124"/>
    </row>
    <row r="692" spans="3:7" ht="12.75">
      <c r="C692" s="115" t="s">
        <v>47</v>
      </c>
      <c r="D692" s="116"/>
      <c r="E692" s="115"/>
      <c r="F692" s="117">
        <v>1605</v>
      </c>
      <c r="G692" s="115"/>
    </row>
    <row r="693" spans="3:7" ht="12.75">
      <c r="C693" s="118" t="s">
        <v>48</v>
      </c>
      <c r="D693" s="110" t="s">
        <v>417</v>
      </c>
      <c r="E693" s="108">
        <v>14</v>
      </c>
      <c r="F693" s="109">
        <v>346</v>
      </c>
      <c r="G693" s="108" t="s">
        <v>19</v>
      </c>
    </row>
    <row r="694" spans="3:7" ht="12.75">
      <c r="C694" s="118"/>
      <c r="D694" s="108"/>
      <c r="E694" s="108"/>
      <c r="F694" s="109"/>
      <c r="G694" s="108"/>
    </row>
    <row r="695" spans="3:7" ht="12.75">
      <c r="C695" s="118"/>
      <c r="D695" s="108"/>
      <c r="E695" s="108"/>
      <c r="F695" s="109"/>
      <c r="G695" s="108"/>
    </row>
    <row r="696" spans="3:7" ht="12.75">
      <c r="C696" s="119"/>
      <c r="D696" s="115"/>
      <c r="E696" s="115"/>
      <c r="F696" s="117"/>
      <c r="G696" s="108"/>
    </row>
    <row r="697" spans="3:7" ht="12.75">
      <c r="C697" s="119"/>
      <c r="D697" s="115"/>
      <c r="E697" s="115"/>
      <c r="F697" s="117"/>
      <c r="G697" s="108"/>
    </row>
    <row r="698" spans="3:7" ht="12.75">
      <c r="C698" s="119"/>
      <c r="D698" s="115"/>
      <c r="E698" s="115"/>
      <c r="F698" s="117"/>
      <c r="G698" s="108"/>
    </row>
    <row r="699" spans="3:7" ht="13.5" thickBot="1">
      <c r="C699" s="124" t="s">
        <v>51</v>
      </c>
      <c r="D699" s="124"/>
      <c r="E699" s="124"/>
      <c r="F699" s="125">
        <f>F692+F693</f>
        <v>1951</v>
      </c>
      <c r="G699" s="124"/>
    </row>
    <row r="700" spans="3:7" ht="12.75">
      <c r="C700" s="138" t="s">
        <v>25</v>
      </c>
      <c r="D700" s="120"/>
      <c r="E700" s="120"/>
      <c r="F700" s="117">
        <v>251</v>
      </c>
      <c r="G700" s="115" t="s">
        <v>71</v>
      </c>
    </row>
    <row r="701" spans="3:7" ht="12.75">
      <c r="C701" s="119" t="s">
        <v>26</v>
      </c>
      <c r="D701" s="110" t="s">
        <v>417</v>
      </c>
      <c r="E701" s="120"/>
      <c r="F701" s="117">
        <v>131</v>
      </c>
      <c r="G701" s="110" t="s">
        <v>416</v>
      </c>
    </row>
    <row r="702" spans="3:7" ht="12.75">
      <c r="C702" s="119"/>
      <c r="D702" s="120"/>
      <c r="E702" s="120"/>
      <c r="F702" s="117"/>
      <c r="G702" s="108"/>
    </row>
    <row r="703" spans="3:7" ht="12.75">
      <c r="C703" s="119"/>
      <c r="D703" s="120"/>
      <c r="E703" s="120"/>
      <c r="F703" s="117"/>
      <c r="G703" s="108"/>
    </row>
    <row r="704" spans="3:7" ht="12.75">
      <c r="C704" s="119"/>
      <c r="D704" s="120"/>
      <c r="E704" s="120"/>
      <c r="F704" s="117"/>
      <c r="G704" s="108"/>
    </row>
    <row r="705" spans="3:7" ht="12.75">
      <c r="C705" s="119"/>
      <c r="D705" s="120"/>
      <c r="E705" s="120"/>
      <c r="F705" s="117"/>
      <c r="G705" s="108"/>
    </row>
    <row r="706" spans="3:7" ht="13.5" thickBot="1">
      <c r="C706" s="124" t="s">
        <v>27</v>
      </c>
      <c r="D706" s="124"/>
      <c r="E706" s="124"/>
      <c r="F706" s="125">
        <f>F700+F701</f>
        <v>382</v>
      </c>
      <c r="G706" s="113"/>
    </row>
    <row r="707" spans="3:7" ht="12.75">
      <c r="C707" s="126" t="s">
        <v>28</v>
      </c>
      <c r="D707" s="121"/>
      <c r="E707" s="121"/>
      <c r="F707" s="122">
        <v>5602</v>
      </c>
      <c r="G707" s="121"/>
    </row>
    <row r="708" spans="3:7" ht="12.75">
      <c r="C708" s="118" t="s">
        <v>29</v>
      </c>
      <c r="D708" s="110" t="s">
        <v>417</v>
      </c>
      <c r="E708" s="120">
        <v>14</v>
      </c>
      <c r="F708" s="109">
        <v>1116</v>
      </c>
      <c r="G708" s="108" t="s">
        <v>53</v>
      </c>
    </row>
    <row r="709" spans="3:7" ht="12.75">
      <c r="C709" s="119"/>
      <c r="D709" s="127"/>
      <c r="E709" s="120">
        <v>28</v>
      </c>
      <c r="F709" s="109">
        <v>21</v>
      </c>
      <c r="G709" s="108"/>
    </row>
    <row r="710" spans="3:7" ht="13.5" thickBot="1">
      <c r="C710" s="113" t="s">
        <v>30</v>
      </c>
      <c r="D710" s="111"/>
      <c r="E710" s="111"/>
      <c r="F710" s="114">
        <f>F707+F708+F709</f>
        <v>6739</v>
      </c>
      <c r="G710" s="128"/>
    </row>
    <row r="711" spans="3:7" ht="12.75">
      <c r="C711" s="126" t="s">
        <v>31</v>
      </c>
      <c r="D711" s="121"/>
      <c r="E711" s="121"/>
      <c r="F711" s="122">
        <v>177</v>
      </c>
      <c r="G711" s="121"/>
    </row>
    <row r="712" spans="3:7" ht="12.75">
      <c r="C712" s="129" t="s">
        <v>32</v>
      </c>
      <c r="D712" s="110" t="s">
        <v>417</v>
      </c>
      <c r="E712" s="110">
        <v>14</v>
      </c>
      <c r="F712" s="109">
        <v>35</v>
      </c>
      <c r="G712" s="108" t="s">
        <v>58</v>
      </c>
    </row>
    <row r="713" spans="3:7" ht="12.75">
      <c r="C713" s="118"/>
      <c r="D713" s="120"/>
      <c r="E713" s="120">
        <v>28</v>
      </c>
      <c r="F713" s="117">
        <v>1</v>
      </c>
      <c r="G713" s="108"/>
    </row>
    <row r="714" spans="3:7" ht="13.5" thickBot="1">
      <c r="C714" s="124" t="s">
        <v>33</v>
      </c>
      <c r="D714" s="124"/>
      <c r="E714" s="124"/>
      <c r="F714" s="125">
        <f>F711+F712+F713</f>
        <v>213</v>
      </c>
      <c r="G714" s="130"/>
    </row>
    <row r="715" spans="3:7" ht="12.75">
      <c r="C715" s="126" t="s">
        <v>34</v>
      </c>
      <c r="D715" s="121"/>
      <c r="E715" s="121"/>
      <c r="F715" s="122">
        <v>1844</v>
      </c>
      <c r="G715" s="121"/>
    </row>
    <row r="716" spans="3:7" ht="12.75">
      <c r="C716" s="118" t="s">
        <v>35</v>
      </c>
      <c r="D716" s="110" t="s">
        <v>417</v>
      </c>
      <c r="E716" s="110">
        <v>14</v>
      </c>
      <c r="F716" s="109">
        <v>367</v>
      </c>
      <c r="G716" s="108" t="s">
        <v>59</v>
      </c>
    </row>
    <row r="717" spans="3:7" ht="12.75">
      <c r="C717" s="118"/>
      <c r="D717" s="110"/>
      <c r="E717" s="110">
        <v>28</v>
      </c>
      <c r="F717" s="122">
        <v>7</v>
      </c>
      <c r="G717" s="108"/>
    </row>
    <row r="718" spans="3:7" ht="12.75">
      <c r="C718" s="118"/>
      <c r="D718" s="98"/>
      <c r="E718" s="110"/>
      <c r="F718" s="109"/>
      <c r="G718" s="108"/>
    </row>
    <row r="719" spans="3:7" ht="13.5" thickBot="1">
      <c r="C719" s="124" t="s">
        <v>36</v>
      </c>
      <c r="D719" s="124"/>
      <c r="E719" s="124"/>
      <c r="F719" s="125">
        <f>F715+F716+F717</f>
        <v>2218</v>
      </c>
      <c r="G719" s="128"/>
    </row>
    <row r="720" spans="3:7" ht="12.75">
      <c r="C720" s="126" t="s">
        <v>37</v>
      </c>
      <c r="D720" s="121"/>
      <c r="E720" s="121"/>
      <c r="F720" s="122">
        <v>54</v>
      </c>
      <c r="G720" s="123"/>
    </row>
    <row r="721" spans="3:7" ht="12.75">
      <c r="C721" s="118" t="s">
        <v>38</v>
      </c>
      <c r="D721" s="110" t="s">
        <v>417</v>
      </c>
      <c r="E721" s="110">
        <v>14</v>
      </c>
      <c r="F721" s="122">
        <v>11</v>
      </c>
      <c r="G721" s="108" t="s">
        <v>63</v>
      </c>
    </row>
    <row r="722" spans="3:7" ht="12.75">
      <c r="C722" s="118"/>
      <c r="D722" s="110"/>
      <c r="G722" s="108"/>
    </row>
    <row r="723" spans="3:7" ht="12.75">
      <c r="C723" s="118"/>
      <c r="D723" s="110"/>
      <c r="E723" s="110"/>
      <c r="F723" s="122"/>
      <c r="G723" s="108"/>
    </row>
    <row r="724" spans="3:7" ht="13.5" thickBot="1">
      <c r="C724" s="124" t="s">
        <v>39</v>
      </c>
      <c r="D724" s="124"/>
      <c r="E724" s="124"/>
      <c r="F724" s="125">
        <f>F720+F721</f>
        <v>65</v>
      </c>
      <c r="G724" s="128"/>
    </row>
    <row r="725" spans="3:7" ht="12.75">
      <c r="C725" s="131" t="s">
        <v>54</v>
      </c>
      <c r="D725" s="132"/>
      <c r="E725" s="132"/>
      <c r="F725" s="133">
        <v>300</v>
      </c>
      <c r="G725" s="134"/>
    </row>
    <row r="726" spans="3:7" ht="12.75">
      <c r="C726" s="129" t="s">
        <v>40</v>
      </c>
      <c r="D726" s="110" t="s">
        <v>417</v>
      </c>
      <c r="E726" s="110">
        <v>14</v>
      </c>
      <c r="F726" s="122">
        <v>60</v>
      </c>
      <c r="G726" s="108" t="s">
        <v>62</v>
      </c>
    </row>
    <row r="727" spans="3:7" ht="12.75">
      <c r="C727" s="129"/>
      <c r="D727" s="108"/>
      <c r="E727" s="110">
        <v>28</v>
      </c>
      <c r="F727" s="122">
        <v>1</v>
      </c>
      <c r="G727" s="108"/>
    </row>
    <row r="728" spans="3:7" ht="12.75">
      <c r="C728" s="118"/>
      <c r="D728" s="108"/>
      <c r="E728" s="110"/>
      <c r="F728" s="109"/>
      <c r="G728" s="108"/>
    </row>
    <row r="729" spans="3:7" ht="13.5" thickBot="1">
      <c r="C729" s="124" t="s">
        <v>41</v>
      </c>
      <c r="D729" s="124"/>
      <c r="E729" s="124"/>
      <c r="F729" s="125">
        <f>F725+F726+F727</f>
        <v>361</v>
      </c>
      <c r="G729" s="128"/>
    </row>
    <row r="730" spans="3:7" ht="12.75">
      <c r="C730" s="126"/>
      <c r="D730" s="110"/>
      <c r="E730" s="121"/>
      <c r="F730" s="122"/>
      <c r="G730" s="123"/>
    </row>
    <row r="731" spans="3:7" ht="12.75">
      <c r="C731" s="118"/>
      <c r="D731" s="135"/>
      <c r="E731" s="110"/>
      <c r="F731" s="109"/>
      <c r="G731" s="108"/>
    </row>
    <row r="732" spans="3:7" ht="12.75">
      <c r="C732" s="118"/>
      <c r="D732" s="136"/>
      <c r="E732" s="110"/>
      <c r="F732" s="109"/>
      <c r="G732" s="108"/>
    </row>
    <row r="733" spans="3:7" ht="12.75">
      <c r="C733" s="118"/>
      <c r="D733" s="110"/>
      <c r="E733" s="110"/>
      <c r="F733" s="109"/>
      <c r="G733" s="108"/>
    </row>
    <row r="734" spans="3:7" ht="13.5" thickBot="1">
      <c r="C734" s="113"/>
      <c r="D734" s="111"/>
      <c r="E734" s="111"/>
      <c r="F734" s="114"/>
      <c r="G734" s="128"/>
    </row>
    <row r="735" spans="3:7" ht="12.75">
      <c r="C735" s="121"/>
      <c r="D735" s="121"/>
      <c r="E735" s="121"/>
      <c r="F735" s="122"/>
      <c r="G735" s="121"/>
    </row>
    <row r="736" spans="3:7" ht="12.75">
      <c r="C736" s="129"/>
      <c r="D736" s="110"/>
      <c r="E736" s="110"/>
      <c r="F736" s="117"/>
      <c r="G736" s="108"/>
    </row>
    <row r="737" spans="3:7" ht="12.75">
      <c r="C737" s="119"/>
      <c r="D737" s="120"/>
      <c r="E737" s="120"/>
      <c r="F737" s="117"/>
      <c r="G737" s="108"/>
    </row>
    <row r="738" spans="3:7" ht="13.5" thickBot="1">
      <c r="C738" s="111"/>
      <c r="D738" s="111"/>
      <c r="E738" s="111"/>
      <c r="F738" s="114"/>
      <c r="G738" s="128"/>
    </row>
    <row r="746" spans="3:7" ht="12.75">
      <c r="C746" s="98" t="s">
        <v>44</v>
      </c>
      <c r="D746" s="98"/>
      <c r="E746" s="98"/>
      <c r="F746" s="98"/>
      <c r="G746" s="98"/>
    </row>
    <row r="747" spans="3:7" ht="12.75">
      <c r="C747" s="99" t="s">
        <v>61</v>
      </c>
      <c r="D747" s="99"/>
      <c r="E747" s="99"/>
      <c r="F747" s="99"/>
      <c r="G747" s="99"/>
    </row>
    <row r="748" spans="3:7" ht="12.75">
      <c r="C748" s="99" t="s">
        <v>0</v>
      </c>
      <c r="D748" s="99"/>
      <c r="E748" s="99"/>
      <c r="F748" s="99"/>
      <c r="G748" s="98"/>
    </row>
    <row r="749" spans="3:7" ht="12.75">
      <c r="C749" s="99"/>
      <c r="D749" s="99"/>
      <c r="E749" s="99"/>
      <c r="F749" s="99"/>
      <c r="G749" s="98"/>
    </row>
    <row r="750" spans="3:7" ht="12.75">
      <c r="C750" s="99"/>
      <c r="D750" s="101"/>
      <c r="E750" s="99"/>
      <c r="F750" s="102" t="s">
        <v>42</v>
      </c>
      <c r="G750" s="103" t="s">
        <v>286</v>
      </c>
    </row>
    <row r="751" spans="3:7" ht="12.75">
      <c r="C751" s="98"/>
      <c r="D751" s="99"/>
      <c r="E751" s="99"/>
      <c r="F751" s="99"/>
      <c r="G751" s="98"/>
    </row>
    <row r="752" spans="3:7" ht="12.75">
      <c r="C752" s="104" t="s">
        <v>14</v>
      </c>
      <c r="D752" s="104" t="s">
        <v>1</v>
      </c>
      <c r="E752" s="104" t="s">
        <v>2</v>
      </c>
      <c r="F752" s="104" t="s">
        <v>3</v>
      </c>
      <c r="G752" s="104" t="s">
        <v>4</v>
      </c>
    </row>
    <row r="753" spans="3:7" ht="12.75">
      <c r="C753" s="105" t="s">
        <v>15</v>
      </c>
      <c r="D753" s="104"/>
      <c r="E753" s="104"/>
      <c r="F753" s="106">
        <v>1033308</v>
      </c>
      <c r="G753" s="104"/>
    </row>
    <row r="754" spans="3:7" ht="12.75">
      <c r="C754" s="107" t="s">
        <v>16</v>
      </c>
      <c r="D754" s="110" t="s">
        <v>421</v>
      </c>
      <c r="E754" s="108">
        <v>14</v>
      </c>
      <c r="F754" s="109">
        <v>173086</v>
      </c>
      <c r="G754" s="108" t="s">
        <v>46</v>
      </c>
    </row>
    <row r="755" spans="3:7" ht="12.75">
      <c r="C755" s="107"/>
      <c r="D755" s="110"/>
      <c r="E755" s="108"/>
      <c r="F755" s="109"/>
      <c r="G755" s="110"/>
    </row>
    <row r="756" spans="3:7" ht="13.5" thickBot="1">
      <c r="C756" s="111" t="s">
        <v>18</v>
      </c>
      <c r="D756" s="112"/>
      <c r="E756" s="113"/>
      <c r="F756" s="114">
        <f>F753+F754+F755</f>
        <v>1206394</v>
      </c>
      <c r="G756" s="113"/>
    </row>
    <row r="757" spans="3:7" ht="12.75">
      <c r="C757" s="115" t="s">
        <v>47</v>
      </c>
      <c r="D757" s="116"/>
      <c r="E757" s="115"/>
      <c r="F757" s="117">
        <v>44367</v>
      </c>
      <c r="G757" s="115"/>
    </row>
    <row r="758" spans="3:7" ht="12.75">
      <c r="C758" s="118" t="s">
        <v>48</v>
      </c>
      <c r="D758" s="110" t="s">
        <v>421</v>
      </c>
      <c r="E758" s="108">
        <v>14</v>
      </c>
      <c r="F758" s="109">
        <v>7092</v>
      </c>
      <c r="G758" s="108" t="s">
        <v>19</v>
      </c>
    </row>
    <row r="759" spans="3:7" ht="12.75">
      <c r="C759" s="118"/>
      <c r="D759" s="108"/>
      <c r="E759" s="108"/>
      <c r="F759" s="109"/>
      <c r="G759" s="108"/>
    </row>
    <row r="760" spans="3:7" ht="12.75">
      <c r="C760" s="118"/>
      <c r="D760" s="108"/>
      <c r="E760" s="108"/>
      <c r="F760" s="109"/>
      <c r="G760" s="108"/>
    </row>
    <row r="761" spans="3:7" ht="12.75">
      <c r="C761" s="119"/>
      <c r="D761" s="115"/>
      <c r="E761" s="115"/>
      <c r="F761" s="117"/>
      <c r="G761" s="108"/>
    </row>
    <row r="762" spans="3:7" ht="12.75">
      <c r="C762" s="119"/>
      <c r="D762" s="115"/>
      <c r="E762" s="115"/>
      <c r="F762" s="117"/>
      <c r="G762" s="108"/>
    </row>
    <row r="763" spans="3:7" ht="13.5" thickBot="1">
      <c r="C763" s="113" t="s">
        <v>51</v>
      </c>
      <c r="D763" s="111"/>
      <c r="E763" s="111"/>
      <c r="F763" s="114">
        <f>F757+F758+F759</f>
        <v>51459</v>
      </c>
      <c r="G763" s="113"/>
    </row>
    <row r="764" spans="3:7" ht="12.75">
      <c r="C764" s="138" t="s">
        <v>25</v>
      </c>
      <c r="D764" s="120"/>
      <c r="E764" s="120"/>
      <c r="F764" s="117">
        <v>22331</v>
      </c>
      <c r="G764" s="115"/>
    </row>
    <row r="765" spans="3:7" ht="12.75">
      <c r="C765" s="119" t="s">
        <v>26</v>
      </c>
      <c r="D765" s="110" t="s">
        <v>421</v>
      </c>
      <c r="E765" s="120">
        <v>14</v>
      </c>
      <c r="F765" s="117">
        <v>607</v>
      </c>
      <c r="G765" s="108" t="s">
        <v>52</v>
      </c>
    </row>
    <row r="766" spans="3:7" ht="12.75">
      <c r="C766" s="119"/>
      <c r="D766" s="120"/>
      <c r="E766" s="120"/>
      <c r="F766" s="117"/>
      <c r="G766" s="108"/>
    </row>
    <row r="767" spans="3:7" ht="12.75">
      <c r="C767" s="119"/>
      <c r="D767" s="120"/>
      <c r="E767" s="120"/>
      <c r="F767" s="117"/>
      <c r="G767" s="108"/>
    </row>
    <row r="768" spans="3:7" ht="12.75">
      <c r="C768" s="119"/>
      <c r="D768" s="120"/>
      <c r="E768" s="120"/>
      <c r="F768" s="117"/>
      <c r="G768" s="108"/>
    </row>
    <row r="769" spans="3:7" ht="12.75">
      <c r="C769" s="119"/>
      <c r="D769" s="120"/>
      <c r="E769" s="120"/>
      <c r="F769" s="117"/>
      <c r="G769" s="108"/>
    </row>
    <row r="770" spans="3:7" ht="13.5" thickBot="1">
      <c r="C770" s="124" t="s">
        <v>27</v>
      </c>
      <c r="D770" s="124"/>
      <c r="E770" s="124"/>
      <c r="F770" s="125">
        <f>F764+F765+F766</f>
        <v>22938</v>
      </c>
      <c r="G770" s="113"/>
    </row>
    <row r="771" spans="3:7" ht="12.75">
      <c r="C771" s="126" t="s">
        <v>28</v>
      </c>
      <c r="D771" s="121"/>
      <c r="E771" s="121"/>
      <c r="F771" s="122">
        <v>174576</v>
      </c>
      <c r="G771" s="121"/>
    </row>
    <row r="772" spans="3:7" ht="12.75">
      <c r="C772" s="118" t="s">
        <v>29</v>
      </c>
      <c r="D772" s="110" t="s">
        <v>421</v>
      </c>
      <c r="E772" s="120">
        <v>14</v>
      </c>
      <c r="F772" s="109">
        <v>28981</v>
      </c>
      <c r="G772" s="108" t="s">
        <v>53</v>
      </c>
    </row>
    <row r="773" spans="3:7" ht="12.75">
      <c r="C773" s="119"/>
      <c r="D773" s="127"/>
      <c r="E773" s="120"/>
      <c r="F773" s="109"/>
      <c r="G773" s="108"/>
    </row>
    <row r="774" spans="3:7" ht="12.75">
      <c r="C774" s="119"/>
      <c r="D774" s="127"/>
      <c r="E774" s="120"/>
      <c r="F774" s="117"/>
      <c r="G774" s="115"/>
    </row>
    <row r="775" spans="3:7" ht="13.5" thickBot="1">
      <c r="C775" s="113" t="s">
        <v>30</v>
      </c>
      <c r="D775" s="111"/>
      <c r="E775" s="111"/>
      <c r="F775" s="114">
        <f>F771+F772+F773+F774</f>
        <v>203557</v>
      </c>
      <c r="G775" s="128"/>
    </row>
    <row r="776" spans="3:7" ht="12.75">
      <c r="C776" s="126" t="s">
        <v>31</v>
      </c>
      <c r="D776" s="121"/>
      <c r="E776" s="121"/>
      <c r="F776" s="122">
        <v>5556</v>
      </c>
      <c r="G776" s="121"/>
    </row>
    <row r="777" spans="3:7" ht="12.75">
      <c r="C777" s="129" t="s">
        <v>32</v>
      </c>
      <c r="D777" s="110" t="s">
        <v>421</v>
      </c>
      <c r="E777" s="110">
        <v>14</v>
      </c>
      <c r="F777" s="109">
        <v>909</v>
      </c>
      <c r="G777" s="108" t="s">
        <v>58</v>
      </c>
    </row>
    <row r="778" spans="3:7" ht="12.75">
      <c r="C778" s="118"/>
      <c r="D778" s="120"/>
      <c r="E778" s="120"/>
      <c r="F778" s="117"/>
      <c r="G778" s="108"/>
    </row>
    <row r="779" spans="3:7" ht="12.75">
      <c r="C779" s="119"/>
      <c r="D779" s="120"/>
      <c r="E779" s="120"/>
      <c r="F779" s="117"/>
      <c r="G779" s="191"/>
    </row>
    <row r="780" spans="3:7" ht="13.5" thickBot="1">
      <c r="C780" s="124" t="s">
        <v>33</v>
      </c>
      <c r="D780" s="124"/>
      <c r="E780" s="124"/>
      <c r="F780" s="125">
        <f>F776+F777+F778+F779</f>
        <v>6465</v>
      </c>
      <c r="G780" s="130"/>
    </row>
    <row r="781" spans="3:7" ht="12.75">
      <c r="C781" s="126" t="s">
        <v>34</v>
      </c>
      <c r="D781" s="121"/>
      <c r="E781" s="121"/>
      <c r="F781" s="122">
        <v>57145</v>
      </c>
      <c r="G781" s="121"/>
    </row>
    <row r="782" spans="3:7" ht="12.75">
      <c r="C782" s="118" t="s">
        <v>35</v>
      </c>
      <c r="D782" s="110" t="s">
        <v>421</v>
      </c>
      <c r="E782" s="110">
        <v>14</v>
      </c>
      <c r="F782" s="109">
        <v>9451</v>
      </c>
      <c r="G782" s="108" t="s">
        <v>59</v>
      </c>
    </row>
    <row r="783" spans="3:7" ht="12.75">
      <c r="C783" s="118"/>
      <c r="D783" s="110"/>
      <c r="E783" s="110"/>
      <c r="F783" s="109"/>
      <c r="G783" s="108"/>
    </row>
    <row r="784" spans="3:7" ht="12.75">
      <c r="C784" s="118"/>
      <c r="D784" s="98"/>
      <c r="E784" s="110"/>
      <c r="F784" s="109"/>
      <c r="G784" s="108"/>
    </row>
    <row r="785" spans="3:7" ht="13.5" thickBot="1">
      <c r="C785" s="124" t="s">
        <v>36</v>
      </c>
      <c r="D785" s="124"/>
      <c r="E785" s="124"/>
      <c r="F785" s="125">
        <f>F781+F782+F783</f>
        <v>66596</v>
      </c>
      <c r="G785" s="128"/>
    </row>
    <row r="786" spans="3:7" ht="12.75">
      <c r="C786" s="126" t="s">
        <v>37</v>
      </c>
      <c r="D786" s="121"/>
      <c r="E786" s="121"/>
      <c r="F786" s="122">
        <v>1653</v>
      </c>
      <c r="G786" s="123"/>
    </row>
    <row r="787" spans="3:7" ht="12.75">
      <c r="C787" s="118" t="s">
        <v>38</v>
      </c>
      <c r="D787" s="110" t="s">
        <v>421</v>
      </c>
      <c r="E787" s="110">
        <v>14</v>
      </c>
      <c r="F787" s="122">
        <v>274</v>
      </c>
      <c r="G787" s="108" t="s">
        <v>63</v>
      </c>
    </row>
    <row r="788" spans="3:7" ht="12.75">
      <c r="C788" s="118"/>
      <c r="D788" s="110"/>
      <c r="E788" s="110"/>
      <c r="F788" s="122"/>
      <c r="G788" s="108"/>
    </row>
    <row r="789" spans="3:7" ht="12.75">
      <c r="C789" s="118"/>
      <c r="D789" s="110"/>
      <c r="E789" s="110"/>
      <c r="F789" s="122"/>
      <c r="G789" s="108"/>
    </row>
    <row r="790" spans="3:7" ht="13.5" thickBot="1">
      <c r="C790" s="124" t="s">
        <v>39</v>
      </c>
      <c r="D790" s="124"/>
      <c r="E790" s="124"/>
      <c r="F790" s="125">
        <f>F786+F788+F787</f>
        <v>1927</v>
      </c>
      <c r="G790" s="128"/>
    </row>
    <row r="791" spans="3:7" ht="12.75">
      <c r="C791" s="131" t="s">
        <v>54</v>
      </c>
      <c r="D791" s="132"/>
      <c r="E791" s="132"/>
      <c r="F791" s="133">
        <v>15806</v>
      </c>
      <c r="G791" s="134"/>
    </row>
    <row r="792" spans="3:7" ht="12.75">
      <c r="C792" s="129" t="s">
        <v>40</v>
      </c>
      <c r="D792" s="110" t="s">
        <v>421</v>
      </c>
      <c r="E792" s="110"/>
      <c r="F792" s="122">
        <v>3019</v>
      </c>
      <c r="G792" s="108" t="s">
        <v>55</v>
      </c>
    </row>
    <row r="793" spans="3:7" ht="12.75">
      <c r="C793" s="129"/>
      <c r="D793" s="108"/>
      <c r="E793" s="110"/>
      <c r="F793" s="122"/>
      <c r="G793" s="108"/>
    </row>
    <row r="794" spans="3:7" ht="12.75">
      <c r="C794" s="118"/>
      <c r="D794" s="108"/>
      <c r="E794" s="110"/>
      <c r="F794" s="109"/>
      <c r="G794" s="108"/>
    </row>
    <row r="795" spans="3:7" ht="13.5" thickBot="1">
      <c r="C795" s="124" t="s">
        <v>41</v>
      </c>
      <c r="D795" s="124"/>
      <c r="E795" s="124"/>
      <c r="F795" s="125">
        <f>F791+F792+F793</f>
        <v>18825</v>
      </c>
      <c r="G795" s="128"/>
    </row>
    <row r="796" spans="3:7" ht="13.5" thickBot="1">
      <c r="C796" s="126"/>
      <c r="D796" s="110"/>
      <c r="E796" s="121"/>
      <c r="F796" s="122"/>
      <c r="G796" s="123"/>
    </row>
    <row r="797" spans="3:7" ht="12.75">
      <c r="C797" s="131" t="s">
        <v>54</v>
      </c>
      <c r="D797" s="132"/>
      <c r="E797" s="132"/>
      <c r="F797" s="133">
        <v>68</v>
      </c>
      <c r="G797" s="134"/>
    </row>
    <row r="798" spans="3:7" ht="12.75">
      <c r="C798" s="190">
        <v>41284</v>
      </c>
      <c r="D798" s="110"/>
      <c r="E798" s="110"/>
      <c r="F798" s="122">
        <v>0</v>
      </c>
      <c r="G798" s="110" t="s">
        <v>418</v>
      </c>
    </row>
    <row r="799" spans="3:7" ht="12.75">
      <c r="C799" s="129"/>
      <c r="D799" s="108"/>
      <c r="E799" s="110"/>
      <c r="F799" s="122"/>
      <c r="G799" s="108"/>
    </row>
    <row r="800" spans="3:7" ht="12.75">
      <c r="C800" s="118"/>
      <c r="D800" s="108"/>
      <c r="E800" s="110"/>
      <c r="F800" s="109"/>
      <c r="G800" s="108"/>
    </row>
    <row r="801" spans="3:7" ht="13.5" thickBot="1">
      <c r="C801" s="124" t="s">
        <v>419</v>
      </c>
      <c r="D801" s="124"/>
      <c r="E801" s="124"/>
      <c r="F801" s="125">
        <f>F797+F798+F799</f>
        <v>68</v>
      </c>
      <c r="G801" s="128"/>
    </row>
    <row r="802" spans="3:7" ht="12.75">
      <c r="C802" s="99"/>
      <c r="D802" s="99"/>
      <c r="E802" s="99"/>
      <c r="F802" s="99"/>
      <c r="G802" s="99"/>
    </row>
    <row r="803" spans="3:7" ht="12.75">
      <c r="C803" s="99"/>
      <c r="D803" s="99"/>
      <c r="E803" s="99"/>
      <c r="F803" s="99"/>
      <c r="G803" s="98"/>
    </row>
    <row r="804" spans="3:7" ht="12.75">
      <c r="C804" s="98" t="s">
        <v>44</v>
      </c>
      <c r="D804" s="98"/>
      <c r="E804" s="98"/>
      <c r="F804" s="98"/>
      <c r="G804" s="98"/>
    </row>
    <row r="805" spans="3:7" ht="12.75">
      <c r="C805" s="99" t="s">
        <v>69</v>
      </c>
      <c r="D805" s="99"/>
      <c r="E805" s="99"/>
      <c r="F805" s="99"/>
      <c r="G805" s="99"/>
    </row>
    <row r="806" spans="3:7" ht="12.75">
      <c r="C806" s="99" t="s">
        <v>0</v>
      </c>
      <c r="D806" s="99"/>
      <c r="E806" s="99"/>
      <c r="F806" s="99"/>
      <c r="G806" s="98"/>
    </row>
    <row r="807" spans="3:7" ht="12.75">
      <c r="C807" s="99"/>
      <c r="D807" s="99"/>
      <c r="E807" s="99"/>
      <c r="F807" s="99"/>
      <c r="G807" s="98"/>
    </row>
    <row r="808" spans="3:7" ht="12.75">
      <c r="C808" s="99"/>
      <c r="D808" s="101"/>
      <c r="E808" s="99"/>
      <c r="F808" s="102" t="s">
        <v>42</v>
      </c>
      <c r="G808" s="103" t="s">
        <v>286</v>
      </c>
    </row>
    <row r="809" spans="3:7" ht="12.75">
      <c r="C809" s="98"/>
      <c r="D809" s="99"/>
      <c r="E809" s="99"/>
      <c r="F809" s="99"/>
      <c r="G809" s="98"/>
    </row>
    <row r="810" spans="3:7" ht="12.75">
      <c r="C810" s="104" t="s">
        <v>14</v>
      </c>
      <c r="D810" s="104" t="s">
        <v>1</v>
      </c>
      <c r="E810" s="104" t="s">
        <v>2</v>
      </c>
      <c r="F810" s="104" t="s">
        <v>3</v>
      </c>
      <c r="G810" s="104" t="s">
        <v>4</v>
      </c>
    </row>
    <row r="811" spans="3:7" ht="12.75">
      <c r="C811" s="105" t="s">
        <v>15</v>
      </c>
      <c r="D811" s="104"/>
      <c r="E811" s="104"/>
      <c r="F811" s="106">
        <v>40314</v>
      </c>
      <c r="G811" s="104"/>
    </row>
    <row r="812" spans="3:7" ht="12.75">
      <c r="C812" s="107" t="s">
        <v>16</v>
      </c>
      <c r="D812" s="110" t="s">
        <v>421</v>
      </c>
      <c r="E812" s="108">
        <v>14</v>
      </c>
      <c r="F812" s="109">
        <v>6719</v>
      </c>
      <c r="G812" s="108" t="s">
        <v>46</v>
      </c>
    </row>
    <row r="813" spans="3:7" ht="12.75">
      <c r="C813" s="107"/>
      <c r="D813" s="110"/>
      <c r="E813" s="108"/>
      <c r="F813" s="109"/>
      <c r="G813" s="108"/>
    </row>
    <row r="814" spans="3:7" ht="13.5" thickBot="1">
      <c r="C814" s="124" t="s">
        <v>18</v>
      </c>
      <c r="D814" s="137"/>
      <c r="E814" s="124"/>
      <c r="F814" s="125">
        <f>F811+F812+F813</f>
        <v>47033</v>
      </c>
      <c r="G814" s="124"/>
    </row>
    <row r="815" spans="3:7" ht="12.75">
      <c r="C815" s="115" t="s">
        <v>47</v>
      </c>
      <c r="D815" s="116"/>
      <c r="E815" s="115"/>
      <c r="F815" s="117">
        <v>1951</v>
      </c>
      <c r="G815" s="115"/>
    </row>
    <row r="816" spans="3:7" ht="12.75">
      <c r="C816" s="118" t="s">
        <v>48</v>
      </c>
      <c r="D816" s="110" t="s">
        <v>421</v>
      </c>
      <c r="E816" s="108">
        <v>14</v>
      </c>
      <c r="F816" s="109">
        <v>346</v>
      </c>
      <c r="G816" s="108" t="s">
        <v>19</v>
      </c>
    </row>
    <row r="817" spans="3:7" ht="12.75">
      <c r="C817" s="118"/>
      <c r="D817" s="108"/>
      <c r="E817" s="108"/>
      <c r="F817" s="109"/>
      <c r="G817" s="108"/>
    </row>
    <row r="818" spans="3:7" ht="12.75">
      <c r="C818" s="118"/>
      <c r="D818" s="108"/>
      <c r="E818" s="108"/>
      <c r="F818" s="109"/>
      <c r="G818" s="108"/>
    </row>
    <row r="819" spans="3:7" ht="12.75">
      <c r="C819" s="119"/>
      <c r="D819" s="115"/>
      <c r="E819" s="115"/>
      <c r="F819" s="117"/>
      <c r="G819" s="108"/>
    </row>
    <row r="820" spans="3:7" ht="12.75">
      <c r="C820" s="119"/>
      <c r="D820" s="115"/>
      <c r="E820" s="115"/>
      <c r="F820" s="117"/>
      <c r="G820" s="108"/>
    </row>
    <row r="821" spans="3:7" ht="12.75">
      <c r="C821" s="119"/>
      <c r="D821" s="115"/>
      <c r="E821" s="115"/>
      <c r="F821" s="117"/>
      <c r="G821" s="108"/>
    </row>
    <row r="822" spans="3:7" ht="13.5" thickBot="1">
      <c r="C822" s="124" t="s">
        <v>51</v>
      </c>
      <c r="D822" s="124"/>
      <c r="E822" s="124"/>
      <c r="F822" s="125">
        <f>F815+F816</f>
        <v>2297</v>
      </c>
      <c r="G822" s="124"/>
    </row>
    <row r="823" spans="3:7" ht="12.75">
      <c r="C823" s="138" t="s">
        <v>25</v>
      </c>
      <c r="D823" s="120"/>
      <c r="E823" s="120"/>
      <c r="F823" s="117">
        <v>382</v>
      </c>
      <c r="G823" s="115" t="s">
        <v>71</v>
      </c>
    </row>
    <row r="824" spans="3:7" ht="12.75">
      <c r="C824" s="119" t="s">
        <v>26</v>
      </c>
      <c r="D824" s="110" t="s">
        <v>421</v>
      </c>
      <c r="E824" s="120"/>
      <c r="F824" s="117"/>
      <c r="G824" s="110" t="s">
        <v>416</v>
      </c>
    </row>
    <row r="825" spans="3:7" ht="12.75">
      <c r="C825" s="119"/>
      <c r="D825" s="120"/>
      <c r="E825" s="120"/>
      <c r="F825" s="117"/>
      <c r="G825" s="108"/>
    </row>
    <row r="826" spans="3:7" ht="12.75">
      <c r="C826" s="119"/>
      <c r="D826" s="120"/>
      <c r="E826" s="120"/>
      <c r="F826" s="117"/>
      <c r="G826" s="108"/>
    </row>
    <row r="827" spans="3:7" ht="12.75">
      <c r="C827" s="119"/>
      <c r="D827" s="120"/>
      <c r="E827" s="120"/>
      <c r="F827" s="117"/>
      <c r="G827" s="108"/>
    </row>
    <row r="828" spans="3:7" ht="12.75">
      <c r="C828" s="119"/>
      <c r="D828" s="120"/>
      <c r="E828" s="120"/>
      <c r="F828" s="117"/>
      <c r="G828" s="108"/>
    </row>
    <row r="829" spans="3:7" ht="13.5" thickBot="1">
      <c r="C829" s="124" t="s">
        <v>27</v>
      </c>
      <c r="D829" s="124"/>
      <c r="E829" s="124"/>
      <c r="F829" s="125">
        <f>F823+F824</f>
        <v>382</v>
      </c>
      <c r="G829" s="113"/>
    </row>
    <row r="830" spans="3:7" ht="12.75">
      <c r="C830" s="126" t="s">
        <v>28</v>
      </c>
      <c r="D830" s="121"/>
      <c r="E830" s="121"/>
      <c r="F830" s="122">
        <v>6739</v>
      </c>
      <c r="G830" s="121"/>
    </row>
    <row r="831" spans="3:7" ht="12.75">
      <c r="C831" s="118" t="s">
        <v>29</v>
      </c>
      <c r="D831" s="110" t="s">
        <v>421</v>
      </c>
      <c r="E831" s="120">
        <v>14</v>
      </c>
      <c r="F831" s="109">
        <v>1116</v>
      </c>
      <c r="G831" s="108" t="s">
        <v>53</v>
      </c>
    </row>
    <row r="832" spans="3:7" ht="12.75">
      <c r="C832" s="119"/>
      <c r="D832" s="127"/>
      <c r="E832" s="120"/>
      <c r="F832" s="109"/>
      <c r="G832" s="108"/>
    </row>
    <row r="833" spans="3:7" ht="13.5" thickBot="1">
      <c r="C833" s="113" t="s">
        <v>30</v>
      </c>
      <c r="D833" s="111"/>
      <c r="E833" s="111"/>
      <c r="F833" s="114">
        <f>F830+F831+F832</f>
        <v>7855</v>
      </c>
      <c r="G833" s="128"/>
    </row>
    <row r="834" spans="3:7" ht="12.75">
      <c r="C834" s="126" t="s">
        <v>31</v>
      </c>
      <c r="D834" s="121"/>
      <c r="E834" s="121"/>
      <c r="F834" s="122">
        <v>213</v>
      </c>
      <c r="G834" s="121"/>
    </row>
    <row r="835" spans="3:7" ht="12.75">
      <c r="C835" s="129" t="s">
        <v>32</v>
      </c>
      <c r="D835" s="110" t="s">
        <v>421</v>
      </c>
      <c r="E835" s="110">
        <v>14</v>
      </c>
      <c r="F835" s="109">
        <v>35</v>
      </c>
      <c r="G835" s="108" t="s">
        <v>58</v>
      </c>
    </row>
    <row r="836" spans="3:7" ht="12.75">
      <c r="C836" s="118"/>
      <c r="D836" s="120"/>
      <c r="E836" s="120"/>
      <c r="F836" s="117"/>
      <c r="G836" s="108"/>
    </row>
    <row r="837" spans="3:7" ht="13.5" thickBot="1">
      <c r="C837" s="124" t="s">
        <v>33</v>
      </c>
      <c r="D837" s="124"/>
      <c r="E837" s="124"/>
      <c r="F837" s="125">
        <f>F834+F835+F836</f>
        <v>248</v>
      </c>
      <c r="G837" s="130"/>
    </row>
    <row r="838" spans="3:7" ht="12.75">
      <c r="C838" s="126" t="s">
        <v>34</v>
      </c>
      <c r="D838" s="121"/>
      <c r="E838" s="121"/>
      <c r="F838" s="122">
        <v>2218</v>
      </c>
      <c r="G838" s="121"/>
    </row>
    <row r="839" spans="3:7" ht="12.75">
      <c r="C839" s="118" t="s">
        <v>35</v>
      </c>
      <c r="D839" s="110" t="s">
        <v>421</v>
      </c>
      <c r="E839" s="110">
        <v>14</v>
      </c>
      <c r="F839" s="109">
        <v>367</v>
      </c>
      <c r="G839" s="108" t="s">
        <v>59</v>
      </c>
    </row>
    <row r="840" spans="3:7" ht="12.75">
      <c r="C840" s="118"/>
      <c r="D840" s="110"/>
      <c r="E840" s="110"/>
      <c r="F840" s="122"/>
      <c r="G840" s="108"/>
    </row>
    <row r="841" spans="3:7" ht="12.75">
      <c r="C841" s="118"/>
      <c r="D841" s="98"/>
      <c r="E841" s="110"/>
      <c r="F841" s="109"/>
      <c r="G841" s="108"/>
    </row>
    <row r="842" spans="3:7" ht="13.5" thickBot="1">
      <c r="C842" s="124" t="s">
        <v>36</v>
      </c>
      <c r="D842" s="124"/>
      <c r="E842" s="124"/>
      <c r="F842" s="125">
        <f>F838+F839+F840</f>
        <v>2585</v>
      </c>
      <c r="G842" s="128"/>
    </row>
    <row r="843" spans="3:7" ht="12.75">
      <c r="C843" s="126" t="s">
        <v>37</v>
      </c>
      <c r="D843" s="121"/>
      <c r="E843" s="121"/>
      <c r="F843" s="122">
        <v>65</v>
      </c>
      <c r="G843" s="123"/>
    </row>
    <row r="844" spans="3:7" ht="12.75">
      <c r="C844" s="118" t="s">
        <v>38</v>
      </c>
      <c r="D844" s="110" t="s">
        <v>421</v>
      </c>
      <c r="E844" s="110">
        <v>14</v>
      </c>
      <c r="F844" s="122">
        <v>11</v>
      </c>
      <c r="G844" s="108" t="s">
        <v>63</v>
      </c>
    </row>
    <row r="845" spans="3:7" ht="12.75">
      <c r="C845" s="118"/>
      <c r="D845" s="110"/>
      <c r="G845" s="108"/>
    </row>
    <row r="846" spans="3:7" ht="12.75">
      <c r="C846" s="118"/>
      <c r="D846" s="110"/>
      <c r="E846" s="110"/>
      <c r="F846" s="122"/>
      <c r="G846" s="108"/>
    </row>
    <row r="847" spans="3:7" ht="13.5" thickBot="1">
      <c r="C847" s="124" t="s">
        <v>39</v>
      </c>
      <c r="D847" s="124"/>
      <c r="E847" s="124"/>
      <c r="F847" s="125">
        <f>F843+F844</f>
        <v>76</v>
      </c>
      <c r="G847" s="128"/>
    </row>
    <row r="848" spans="3:7" ht="12.75">
      <c r="C848" s="131" t="s">
        <v>54</v>
      </c>
      <c r="D848" s="132"/>
      <c r="E848" s="132"/>
      <c r="F848" s="133">
        <v>361</v>
      </c>
      <c r="G848" s="134"/>
    </row>
    <row r="849" spans="3:7" ht="12.75">
      <c r="C849" s="129" t="s">
        <v>40</v>
      </c>
      <c r="D849" s="110" t="s">
        <v>421</v>
      </c>
      <c r="E849" s="110">
        <v>14</v>
      </c>
      <c r="F849" s="122">
        <v>60</v>
      </c>
      <c r="G849" s="108" t="s">
        <v>62</v>
      </c>
    </row>
    <row r="850" spans="3:7" ht="12.75">
      <c r="C850" s="129"/>
      <c r="D850" s="108"/>
      <c r="E850" s="110"/>
      <c r="F850" s="122"/>
      <c r="G850" s="108"/>
    </row>
    <row r="851" spans="3:7" ht="12.75">
      <c r="C851" s="118"/>
      <c r="D851" s="108"/>
      <c r="E851" s="110"/>
      <c r="F851" s="109"/>
      <c r="G851" s="108"/>
    </row>
    <row r="852" spans="3:7" ht="13.5" thickBot="1">
      <c r="C852" s="124" t="s">
        <v>41</v>
      </c>
      <c r="D852" s="124"/>
      <c r="E852" s="124"/>
      <c r="F852" s="125">
        <f>F848+F849+F850</f>
        <v>421</v>
      </c>
      <c r="G852" s="128"/>
    </row>
    <row r="853" spans="3:7" ht="12.75">
      <c r="C853" s="126"/>
      <c r="D853" s="110"/>
      <c r="E853" s="121"/>
      <c r="F853" s="122"/>
      <c r="G853" s="123"/>
    </row>
    <row r="854" spans="3:7" ht="12.75">
      <c r="C854" s="118"/>
      <c r="D854" s="135"/>
      <c r="E854" s="110"/>
      <c r="F854" s="109"/>
      <c r="G854" s="108"/>
    </row>
    <row r="855" spans="3:7" ht="12.75">
      <c r="C855" s="118"/>
      <c r="D855" s="136"/>
      <c r="E855" s="110"/>
      <c r="F855" s="109"/>
      <c r="G855" s="108"/>
    </row>
    <row r="856" spans="3:7" ht="12.75">
      <c r="C856" s="118"/>
      <c r="D856" s="110"/>
      <c r="E856" s="110"/>
      <c r="F856" s="109"/>
      <c r="G856" s="108"/>
    </row>
    <row r="857" spans="3:7" ht="13.5" thickBot="1">
      <c r="C857" s="113"/>
      <c r="D857" s="111"/>
      <c r="E857" s="111"/>
      <c r="F857" s="114"/>
      <c r="G857" s="128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cjpolt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</dc:creator>
  <cp:keywords/>
  <dc:description/>
  <cp:lastModifiedBy>cornelia</cp:lastModifiedBy>
  <dcterms:created xsi:type="dcterms:W3CDTF">2016-08-12T05:24:33Z</dcterms:created>
  <dcterms:modified xsi:type="dcterms:W3CDTF">2016-08-17T11:42:52Z</dcterms:modified>
  <cp:category/>
  <cp:version/>
  <cp:contentType/>
  <cp:contentStatus/>
</cp:coreProperties>
</file>