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ersonal" sheetId="1" r:id="rId1"/>
    <sheet name="materiale" sheetId="2" r:id="rId2"/>
    <sheet name="asigurari si asistenta sociala" sheetId="3" r:id="rId3"/>
    <sheet name="proiecte" sheetId="4" r:id="rId4"/>
    <sheet name="juridice" sheetId="5" r:id="rId5"/>
  </sheets>
  <definedNames>
    <definedName name="_xlnm.Print_Area" localSheetId="0">'personal'!$C$1:$G$63</definedName>
  </definedNames>
  <calcPr fullCalcOnLoad="1"/>
</workbook>
</file>

<file path=xl/sharedStrings.xml><?xml version="1.0" encoding="utf-8"?>
<sst xmlns="http://schemas.openxmlformats.org/spreadsheetml/2006/main" count="2523" uniqueCount="709">
  <si>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</si>
  <si>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</si>
  <si>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</si>
  <si>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</si>
  <si>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</si>
  <si>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</si>
  <si>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</si>
  <si>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</si>
  <si>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</si>
  <si>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</si>
  <si>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</si>
  <si>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</si>
  <si>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</si>
  <si>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</si>
  <si>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</si>
  <si>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</si>
  <si>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</si>
  <si>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</si>
  <si>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22.02.-26.02.2016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</si>
  <si>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</si>
  <si>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</si>
  <si>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</si>
  <si>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</si>
  <si>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</si>
  <si>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</si>
  <si>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</si>
  <si>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</si>
  <si>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</si>
  <si>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</si>
  <si>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</si>
  <si>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</si>
  <si>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</si>
  <si>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</si>
  <si>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</si>
  <si>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</si>
  <si>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</si>
  <si>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</si>
  <si>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</si>
  <si>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</si>
  <si>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</si>
  <si>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</si>
  <si>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</si>
  <si>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</si>
  <si>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</si>
  <si>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</si>
  <si>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</si>
  <si>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Total 10.03.06</t>
  </si>
  <si>
    <t>perioada:</t>
  </si>
  <si>
    <t>PERSOANA FIZICA</t>
  </si>
  <si>
    <t>BUGET DE STAT</t>
  </si>
  <si>
    <t>chelt judiciare dosar 1581/192/2015</t>
  </si>
  <si>
    <t>chelt judiciare dosar 160/II/2/2015</t>
  </si>
  <si>
    <t>chelt judecată dosar 916/97/2014</t>
  </si>
  <si>
    <t>chelt judecată dosar 16759/211/2014</t>
  </si>
  <si>
    <t>chelt executare dosar 9801/62/10 31515/197/14 DE 692/2014</t>
  </si>
  <si>
    <t>chelt judiciare dosar 145/II/2/2015</t>
  </si>
  <si>
    <t>chelt judiciare dosar 8371/221/2015</t>
  </si>
  <si>
    <t>chelt judiciare dosar 7791/740/2014</t>
  </si>
  <si>
    <t>chelt judiciare dosar 141/II/2/2015</t>
  </si>
  <si>
    <t>chelt judiciare dosar 142/II/2/2015</t>
  </si>
  <si>
    <t>chelt judiciare dosar 2886/104/2015</t>
  </si>
  <si>
    <t>chelt judiciare dosar 17374/2015/2015</t>
  </si>
  <si>
    <t>chelt judiciare dosar 21597/3/2015</t>
  </si>
  <si>
    <t>PERSOANA JURIDICA</t>
  </si>
  <si>
    <t xml:space="preserve">servicii juridice fact. 2080/05.02.2016 </t>
  </si>
  <si>
    <t>chelt judiciare dosar 1677/122/2015</t>
  </si>
  <si>
    <t>chelt judiciare dosar 528/220/2014</t>
  </si>
  <si>
    <t>chelt judecată dosar 2967/305/2013</t>
  </si>
  <si>
    <t>chelt judecată dosar 13902/211/2015</t>
  </si>
  <si>
    <t>chelt judecată dosar 8377/221/2012</t>
  </si>
  <si>
    <t>onorariu curator dosar 6888/118/2015</t>
  </si>
  <si>
    <t xml:space="preserve">TVA fact. 24718/22.01.16 </t>
  </si>
  <si>
    <t>chelt judiciare dosar 424/P/2014</t>
  </si>
  <si>
    <t>chelt judiciare dosar 6021/2015/2015</t>
  </si>
  <si>
    <t>chelt judecată dosar 875/62/2010</t>
  </si>
  <si>
    <t>chelt judiciare dosar 3856/62/2015</t>
  </si>
  <si>
    <t>chelt judecată dosar 655/787/2014</t>
  </si>
  <si>
    <t>chelt judiciare dosar 4802/97/2015</t>
  </si>
  <si>
    <t>chelt judiciare dosar 7927/221/2015</t>
  </si>
  <si>
    <t>chelt judiciare dosar 12466/212/2013</t>
  </si>
  <si>
    <t>chelt judiciare dosar 2824/40/2015</t>
  </si>
  <si>
    <t>chelt judiciare dosar 3105/102/2015</t>
  </si>
  <si>
    <t>servicii juridice fact. 5242/30.10.2015</t>
  </si>
  <si>
    <t>chelt judecată dosar 2266/190/2015</t>
  </si>
  <si>
    <t>chelt judecată dosar 18822/211/2014</t>
  </si>
  <si>
    <t>chelt fotocopiere dosar 8260/225/2014</t>
  </si>
  <si>
    <t>chelt judiciare dosar 5558/215/2015</t>
  </si>
  <si>
    <t>chelt judecată dosar 14236/55/2014</t>
  </si>
  <si>
    <t>chelt executare dosar 652/2013 dosar 4009/175/2010</t>
  </si>
  <si>
    <t>chelt judiciare dosar 2016/98/2015</t>
  </si>
  <si>
    <t>chelt judiciare dosar 37349/3/2015</t>
  </si>
  <si>
    <t>chelt judiciare dosar 5088/97/2015</t>
  </si>
  <si>
    <t>TVA fact. 25004/22.02.2016</t>
  </si>
  <si>
    <t>MFP</t>
  </si>
  <si>
    <t>alim cont BRD plata chelt judiciare</t>
  </si>
  <si>
    <t>chelt judecată dosar 227/95/2014</t>
  </si>
  <si>
    <t>onorariu curator dosar 18887/215/2015</t>
  </si>
  <si>
    <t>chelt judecată dosar 3301/108/2014</t>
  </si>
  <si>
    <t>chelt judecată dosar 2434/271/2014</t>
  </si>
  <si>
    <t>chelt judecată dosar 1252/226/2014</t>
  </si>
  <si>
    <t>chelt judecată dosar 2493/30/2014</t>
  </si>
  <si>
    <t>chelt judecată dosar 940/211/2008</t>
  </si>
  <si>
    <t>chelt judecată dosar 5793/115/2013/A3</t>
  </si>
  <si>
    <t>chelt judecată dosar 158/119/2014</t>
  </si>
  <si>
    <t>chelt judecată dosar 3983/121/2013</t>
  </si>
  <si>
    <t>chelt judecată dosar 21294/197/2013</t>
  </si>
  <si>
    <t>chelt judecată dosar 34634/197/2011</t>
  </si>
  <si>
    <t>BIROU EXPERTIZE</t>
  </si>
  <si>
    <t>onorariu expertiza dosar 8369/176/2014</t>
  </si>
  <si>
    <t>CASA JUDETEANA DE PENSII OLT</t>
  </si>
  <si>
    <t>01.01.2016-31.01.2016</t>
  </si>
  <si>
    <t xml:space="preserve">alim card, pl impoz, contrib </t>
  </si>
  <si>
    <t>Subtotal 10.01.05</t>
  </si>
  <si>
    <t>10.01.05</t>
  </si>
  <si>
    <t>ianuarie</t>
  </si>
  <si>
    <t xml:space="preserve">ianuarie </t>
  </si>
  <si>
    <t>Total 10.01.05</t>
  </si>
  <si>
    <t>alim card indem concediu odihna</t>
  </si>
  <si>
    <t xml:space="preserve">CAS </t>
  </si>
  <si>
    <t xml:space="preserve">Subtotal </t>
  </si>
  <si>
    <t>alim card , pl impozit , contrib</t>
  </si>
  <si>
    <t>pl ind salarii</t>
  </si>
  <si>
    <t>pl ind pt CM</t>
  </si>
  <si>
    <t xml:space="preserve">somaj </t>
  </si>
  <si>
    <t xml:space="preserve">CASS </t>
  </si>
  <si>
    <t>indem delegare</t>
  </si>
  <si>
    <t xml:space="preserve">CAP 68  "BUGETUL ASIGURARILOR SOCIALE </t>
  </si>
  <si>
    <t>CAP 689 "FOND DE ACCIDENTE SI BOLI PROFESIONALE</t>
  </si>
  <si>
    <t>contrib ind pt cm</t>
  </si>
  <si>
    <t>contrib de asig  pt acc munca</t>
  </si>
  <si>
    <t>01.02.2016-29.02.2016</t>
  </si>
  <si>
    <t>alim card indem concediu odihna, indem concurs</t>
  </si>
  <si>
    <t>01.02.2016-29.02.02.2016</t>
  </si>
  <si>
    <t>01.03.2016-31.03.2016</t>
  </si>
  <si>
    <t>martie</t>
  </si>
  <si>
    <t>CAP 69 "FOND DE ACCIDENTE SI BOLI PROFESIONALE</t>
  </si>
  <si>
    <t>Alim card CM</t>
  </si>
  <si>
    <t>Alim  card CM</t>
  </si>
  <si>
    <t>21.01.2016</t>
  </si>
  <si>
    <t>PRECIZIA SERVICE</t>
  </si>
  <si>
    <t>CHIRIE LUNA DEC 2015</t>
  </si>
  <si>
    <t>SALUBRIS SA</t>
  </si>
  <si>
    <t>GUNOI MENAJER</t>
  </si>
  <si>
    <t>COMPANIA DE APA</t>
  </si>
  <si>
    <t>167,74</t>
  </si>
  <si>
    <t>SPITALUL MUNICIPAL CARACAL</t>
  </si>
  <si>
    <t>CONSUM APA DEC 2015</t>
  </si>
  <si>
    <t xml:space="preserve">TELEKOM COMMUNICATIONS </t>
  </si>
  <si>
    <t>ABONAMENT TELEKOM</t>
  </si>
  <si>
    <t>CNPR SA OPJP DOLJ</t>
  </si>
  <si>
    <t xml:space="preserve">SERVICII POSTALE </t>
  </si>
  <si>
    <t>SUCURSALA  SERVICII EXPRESS</t>
  </si>
  <si>
    <t>CNPR</t>
  </si>
  <si>
    <t>CHELTUIELI JUDECATA</t>
  </si>
  <si>
    <t>22.01.2016</t>
  </si>
  <si>
    <t>216-218</t>
  </si>
  <si>
    <t>SC VIATA MEDICALA  ROMANEASCA</t>
  </si>
  <si>
    <t>ANUNT POSTURI</t>
  </si>
  <si>
    <t>364,31</t>
  </si>
  <si>
    <t>AJPS</t>
  </si>
  <si>
    <t>PAZA SI INTRETINERE ASCENSOR</t>
  </si>
  <si>
    <t xml:space="preserve">CONSUM GAZE </t>
  </si>
  <si>
    <t>SC GDF SUEZ</t>
  </si>
  <si>
    <t>VODAFONE ROMANIA</t>
  </si>
  <si>
    <t>ABONAMENT VODAFONE</t>
  </si>
  <si>
    <t>ABONAMENT ISP</t>
  </si>
  <si>
    <t>DTCPM BUCURESTI</t>
  </si>
  <si>
    <t>202,40</t>
  </si>
  <si>
    <t>CORESPONDENTA EXTERNA BORD  NR 1</t>
  </si>
  <si>
    <t>CORESPONDENTA EXTERNA  BORD NR 2</t>
  </si>
  <si>
    <t>TEAMNET</t>
  </si>
  <si>
    <t>SUPORT APLICATII</t>
  </si>
  <si>
    <t>25.01.2016</t>
  </si>
  <si>
    <t>CORESPONDENTA ESTERNA VORD NR 3</t>
  </si>
  <si>
    <t>27,20</t>
  </si>
  <si>
    <t xml:space="preserve">BUGETUL DE STAT </t>
  </si>
  <si>
    <t>CONTRIBUTII PT PERSOANE CU HANDICAP</t>
  </si>
  <si>
    <t>27.01.2016</t>
  </si>
  <si>
    <t>SC VENCO CONCAS GRUP SRL</t>
  </si>
  <si>
    <t>CORESPONDENTA EXTERNA BORD NR 4</t>
  </si>
  <si>
    <t xml:space="preserve">SC CEZ VINZARE CRAIOVA </t>
  </si>
  <si>
    <t>ENERGIE ELECTRICA</t>
  </si>
  <si>
    <t>26.01.2016</t>
  </si>
  <si>
    <t>28.01.2016</t>
  </si>
  <si>
    <t>CNPR SA OJP DOLJ</t>
  </si>
  <si>
    <t xml:space="preserve">CORESPONDENTA INTERNA </t>
  </si>
  <si>
    <t>SC ANDAN IMPEX SRL</t>
  </si>
  <si>
    <t xml:space="preserve">CHIRIE BON ORDINE </t>
  </si>
  <si>
    <t xml:space="preserve">MONITORUL OFICIAL R.A </t>
  </si>
  <si>
    <t xml:space="preserve">ANUNT </t>
  </si>
  <si>
    <t>11.01.2016</t>
  </si>
  <si>
    <t xml:space="preserve">CEC BANK </t>
  </si>
  <si>
    <t>BANC POST</t>
  </si>
  <si>
    <t>BCR BUCURESTI</t>
  </si>
  <si>
    <t>BRD SLATINA</t>
  </si>
  <si>
    <t>BANCA TRANSILVANIA</t>
  </si>
  <si>
    <t>BANCA CARPATICA</t>
  </si>
  <si>
    <t>PROCREDIT BANK</t>
  </si>
  <si>
    <t xml:space="preserve">CITIBANK </t>
  </si>
  <si>
    <t>RAIFFEISEN LEASING IFN SA</t>
  </si>
  <si>
    <t xml:space="preserve">OTP  BANK </t>
  </si>
  <si>
    <t xml:space="preserve">UNICREDIT TIRIAC </t>
  </si>
  <si>
    <t>BANCA ROMANEASCA</t>
  </si>
  <si>
    <t xml:space="preserve">CITIBANK - LIRE </t>
  </si>
  <si>
    <t>18.01.2016</t>
  </si>
  <si>
    <t>180-181</t>
  </si>
  <si>
    <t xml:space="preserve">CNPR </t>
  </si>
  <si>
    <t>20.01.2016</t>
  </si>
  <si>
    <t>192-193</t>
  </si>
  <si>
    <t xml:space="preserve">TAXE PENSII SI AJ DECECS ALTE JUDETE </t>
  </si>
  <si>
    <t xml:space="preserve">TAXE CHELTUIELI JUDECATA </t>
  </si>
  <si>
    <t>22.03.2016</t>
  </si>
  <si>
    <t>TAXE  MANDATE PENSII BASS</t>
  </si>
  <si>
    <t>TAXE TALOANE MOV</t>
  </si>
  <si>
    <t xml:space="preserve">TAXE TR 3 PENSII SI AGR </t>
  </si>
  <si>
    <t>TAXE TR 1 PENSII SI  AGR</t>
  </si>
  <si>
    <t xml:space="preserve">TAXE TR 2 PENSII SI AGR </t>
  </si>
  <si>
    <t>29.01.2016</t>
  </si>
  <si>
    <t>728-729</t>
  </si>
  <si>
    <t>898-899</t>
  </si>
  <si>
    <t xml:space="preserve">TAXE TR 4 PENSII SI AGR </t>
  </si>
  <si>
    <t>CHELTUILEI CU TRANSMITEREA SI PLATA DREPTURILOR  BASS</t>
  </si>
  <si>
    <t xml:space="preserve">CHELTUILEI CU TRANSMITEREA SI PLATA DREPTURILOR  FOND DE ACCIDENTE </t>
  </si>
  <si>
    <t>TAXE  PENSII TR 1</t>
  </si>
  <si>
    <t>TAXE PENSII TR 2</t>
  </si>
  <si>
    <t xml:space="preserve">TAXE DIF PENSII </t>
  </si>
  <si>
    <t xml:space="preserve">TAXE TALOANE MOV </t>
  </si>
  <si>
    <t>TAXE PENSII TR 3</t>
  </si>
  <si>
    <t xml:space="preserve">TAXE PENSII TR 4 </t>
  </si>
  <si>
    <t>CAP 69.03   "ASIGURARI SI ASISTENTA SOCIALA " TITL. 20 "BUNURI SI SERVICII"</t>
  </si>
  <si>
    <t xml:space="preserve">CHELTUILEI CU TRANSMITEREA SI PLATA DREPTURILOR  BUGET DE STAT </t>
  </si>
  <si>
    <t>11.02.2016</t>
  </si>
  <si>
    <t xml:space="preserve">BANK  POST </t>
  </si>
  <si>
    <t xml:space="preserve">PROCREDIT BANK </t>
  </si>
  <si>
    <t xml:space="preserve">RAIFFEISEN LEASING </t>
  </si>
  <si>
    <t xml:space="preserve">OTP BANK </t>
  </si>
  <si>
    <t>183-186</t>
  </si>
  <si>
    <t xml:space="preserve">TAXE  TR 1  PENSII  VIV, IOVR , AGR SI LEGI SPECIALE </t>
  </si>
  <si>
    <t>195-197</t>
  </si>
  <si>
    <t xml:space="preserve">TAXE  TR 2  PENSII  VIV,  AGR SI LEGI SPECIALE </t>
  </si>
  <si>
    <t xml:space="preserve">TAXE DIFERENTA PENSII </t>
  </si>
  <si>
    <t xml:space="preserve">TAXE PENSII ALTE JUDETE </t>
  </si>
  <si>
    <t xml:space="preserve">TAXE MANDATE AGR ALTE JUD </t>
  </si>
  <si>
    <t>TAXE  MANDATE VIV</t>
  </si>
  <si>
    <t>15.968.05</t>
  </si>
  <si>
    <t>731-733</t>
  </si>
  <si>
    <t>CEC BANK</t>
  </si>
  <si>
    <t xml:space="preserve"> DIFERENTE COMISION </t>
  </si>
  <si>
    <t xml:space="preserve">DIFERENTE COISION </t>
  </si>
  <si>
    <t>901-904</t>
  </si>
  <si>
    <t>TAXE  TR 4 PENSII LG SPECIALE ,IOVR,AGR, VIV</t>
  </si>
  <si>
    <t>TAXE DIF PENSII SI AJ DEDES</t>
  </si>
  <si>
    <t>LUCRARE PRIORIPOST</t>
  </si>
  <si>
    <t>ENERGIE ELCTRICA DEC 2015</t>
  </si>
  <si>
    <t xml:space="preserve">ROVIGNETA </t>
  </si>
  <si>
    <t>SERVICII  CURATENIE LUNA IAN 2016</t>
  </si>
  <si>
    <t>TAXA RADIO TV</t>
  </si>
  <si>
    <t>03.02.2016</t>
  </si>
  <si>
    <t>ROMPETROL</t>
  </si>
  <si>
    <t xml:space="preserve">BCF </t>
  </si>
  <si>
    <t>05.02.2016</t>
  </si>
  <si>
    <t xml:space="preserve">SC OMNIASIG TRUST ASIG </t>
  </si>
  <si>
    <t>POLITA ASIGURARE CASCO</t>
  </si>
  <si>
    <t>16.02.2016</t>
  </si>
  <si>
    <t xml:space="preserve">CORESPONDENTA EXTERNA BORDEROU NR 5 </t>
  </si>
  <si>
    <t>19.02.2016</t>
  </si>
  <si>
    <t>TELEKOM ROMANIA</t>
  </si>
  <si>
    <t xml:space="preserve">ABONAMENT TELEKOM </t>
  </si>
  <si>
    <t xml:space="preserve">SC INFOPLUS SERIVE SRL </t>
  </si>
  <si>
    <t>TONER</t>
  </si>
  <si>
    <t>SC FOX COMPUTERS</t>
  </si>
  <si>
    <t>TRADUCERI</t>
  </si>
  <si>
    <t>SC DECK COMPUTER SRL</t>
  </si>
  <si>
    <t>5 BUC AMPRENTA STAMPILA</t>
  </si>
  <si>
    <t xml:space="preserve">SC TICONI  PROTECTIE </t>
  </si>
  <si>
    <t>TRANSPORT VALORI</t>
  </si>
  <si>
    <t>ECHO PLUS SRL</t>
  </si>
  <si>
    <t>BUGETUL DE STAT</t>
  </si>
  <si>
    <t>HARTIE XEROX</t>
  </si>
  <si>
    <t>SC MARY MARY SRL</t>
  </si>
  <si>
    <t xml:space="preserve">LAMPI EXIT </t>
  </si>
  <si>
    <t xml:space="preserve">SC SALUBRIS </t>
  </si>
  <si>
    <t>22.02.2016</t>
  </si>
  <si>
    <t xml:space="preserve">TRANSPORT VALORI </t>
  </si>
  <si>
    <t>CONSUM GAZE</t>
  </si>
  <si>
    <t>SUCURSALA SERVICII EXPRES</t>
  </si>
  <si>
    <t>LUCRARE PRIORI POST</t>
  </si>
  <si>
    <t xml:space="preserve">ENERGIE ELECTRICA </t>
  </si>
  <si>
    <t xml:space="preserve">CONSUM APA </t>
  </si>
  <si>
    <t>CHIRIE</t>
  </si>
  <si>
    <t>LA FANTANA</t>
  </si>
  <si>
    <t>ABONAMENT POU</t>
  </si>
  <si>
    <t xml:space="preserve">SC TICOANI PROTECTIE </t>
  </si>
  <si>
    <t>SERVICII CONFORM CONTRACTULUI</t>
  </si>
  <si>
    <t>CORESPONDENTA INTERNA</t>
  </si>
  <si>
    <t>LIPICI LICHID</t>
  </si>
  <si>
    <t>23.02.2016</t>
  </si>
  <si>
    <t>CORESPONDENTA EXTERNA BORD NR 6</t>
  </si>
  <si>
    <t>24.02.2016</t>
  </si>
  <si>
    <t>26.02.2016</t>
  </si>
  <si>
    <t>CORESPONDENTA EXTERNA  BORD NR 8</t>
  </si>
  <si>
    <t>ROVIGNETA OT 30 XKX</t>
  </si>
  <si>
    <t>25.02.2016</t>
  </si>
  <si>
    <t xml:space="preserve">CENTRUL JUDETEAN DE APARATURA </t>
  </si>
  <si>
    <t>SERVICII APARATURA MEDICALA</t>
  </si>
  <si>
    <t>SC MASTER ADVISORY SRL</t>
  </si>
  <si>
    <t>TARIF CURS</t>
  </si>
  <si>
    <t>CORESPONDENTA EXTERNA BOR NR 7</t>
  </si>
  <si>
    <t>29.02.2016</t>
  </si>
  <si>
    <t xml:space="preserve">ABONAMENT GAZDUIRE SITE </t>
  </si>
  <si>
    <t xml:space="preserve">ABONAMENT  VODAFONE </t>
  </si>
  <si>
    <t xml:space="preserve">SC CEZ VANZARE </t>
  </si>
  <si>
    <t>VOPSIT INSTALATIE INCALZIT</t>
  </si>
  <si>
    <t>SXC VENCO CONCAS GRUP</t>
  </si>
  <si>
    <t xml:space="preserve">SERVICII CURATENIE </t>
  </si>
  <si>
    <t xml:space="preserve">SUPORT APLICATIIE </t>
  </si>
  <si>
    <t>CORESPONDENTA ESTERNA BORD  NR 9</t>
  </si>
  <si>
    <t>BCF</t>
  </si>
  <si>
    <t>MATERIALE BASS</t>
  </si>
  <si>
    <t>10.02.2016</t>
  </si>
  <si>
    <t>CEC SLATINA</t>
  </si>
  <si>
    <t xml:space="preserve">BANC POST </t>
  </si>
  <si>
    <t xml:space="preserve">BANCA CARPATICA </t>
  </si>
  <si>
    <t>PROCREDIT  BANK BUCURESTI</t>
  </si>
  <si>
    <t>CITIBANK-LIRE</t>
  </si>
  <si>
    <t>CITIBANK-EURO</t>
  </si>
  <si>
    <t xml:space="preserve">RAIFFEISEN LEASING IFN </t>
  </si>
  <si>
    <t>OTP BANK</t>
  </si>
  <si>
    <t>UNICREDIT TIRIAC</t>
  </si>
  <si>
    <t>17.02.2016</t>
  </si>
  <si>
    <t>1117-1118</t>
  </si>
  <si>
    <t xml:space="preserve">TAXE TR 1 PENSII  SI AGR </t>
  </si>
  <si>
    <t xml:space="preserve">TAXE  PENSII TR 2  SI AGR </t>
  </si>
  <si>
    <t>TAXE DIERENTE PENSII SI AJUTOARE DECES</t>
  </si>
  <si>
    <t>TAXE PENSI SI AJUTOARE DECES ALTE JUDETE</t>
  </si>
  <si>
    <t xml:space="preserve">TAXE  TR 3 PENSII  LG SPECIALE , IOVR  SI AGR </t>
  </si>
  <si>
    <t xml:space="preserve">TAXE MANDATE POSTALE </t>
  </si>
  <si>
    <t>1342-1343</t>
  </si>
  <si>
    <t>1370-1371</t>
  </si>
  <si>
    <t>TAXE TRANSA 3 PENSII SI AGR</t>
  </si>
  <si>
    <t>1823-1824</t>
  </si>
  <si>
    <t xml:space="preserve">TAXE TRANSA 4 PENSII SI AGR </t>
  </si>
  <si>
    <t>CAP 68.01   "ASIGURARI SI ASISTENTA SOCIALA " TITL. 20 "BUNURI SI SERVICII"</t>
  </si>
  <si>
    <t>CAP 68.03  "ASIGURARI SI ASISTENTA SOCIALA " TITL. 20 "BUNURI SI SERVICII"</t>
  </si>
  <si>
    <t>CAP 68.01  "ASIGURARI SI ASISTENTA SOCIALA " TITL. 20 "BUNURI SI SERVICII"</t>
  </si>
  <si>
    <t>09.02.2016</t>
  </si>
  <si>
    <t>COMISION PENSII</t>
  </si>
  <si>
    <t xml:space="preserve"> DIFERENTE COMISION PENSII</t>
  </si>
  <si>
    <t>DIFERENTE  COMISION  PENSII</t>
  </si>
  <si>
    <t>BANKPOST</t>
  </si>
  <si>
    <t>PROCREDIT BANK BUCURESTI</t>
  </si>
  <si>
    <t>CITIBANK ROMANIA</t>
  </si>
  <si>
    <t>RAIFFEISEN LEASING IFN</t>
  </si>
  <si>
    <t>1120-1123</t>
  </si>
  <si>
    <t>1345-1347</t>
  </si>
  <si>
    <t>TAXE TR 2 PENSII  IOVR, AGR SI LG SPECIALE</t>
  </si>
  <si>
    <t xml:space="preserve">TAXE DIFERENTE PENSII </t>
  </si>
  <si>
    <t xml:space="preserve">TAXE MANDATE POSTALE AGR  ALTE JUDETE </t>
  </si>
  <si>
    <t>TAXE TR 3 PENSII  IOVR, AGR SI LG SPECIALE</t>
  </si>
  <si>
    <t xml:space="preserve">TAXE  TR 4  PENSII  VIV, IOVR , AGR SI LEGI SPECIALE </t>
  </si>
  <si>
    <t xml:space="preserve">CHELTUILEI CU TRANSMITEREA SI PLATA DREPTURILOR BUGETUL DE STAT </t>
  </si>
  <si>
    <t>CAP 69.03  "ASIGURARI SI ASISTENTA SOCIALA " TITL. 20 "BUNURI SI SERVICII"</t>
  </si>
  <si>
    <t xml:space="preserve">CHELTUILEI CU TRANSMITEREA SI PLATA DREPTURILOR  - FOND DE ACCIDENTE </t>
  </si>
  <si>
    <t>BANK POST SLATINA</t>
  </si>
  <si>
    <t>BANCA COMERCIALA CARPATICA</t>
  </si>
  <si>
    <t>RAIFFEISEN LEASING</t>
  </si>
  <si>
    <t>TRANSA 1 PENSII</t>
  </si>
  <si>
    <t xml:space="preserve">DIFERENTE TAXE PENSII </t>
  </si>
  <si>
    <t xml:space="preserve">TAXE TR 2 PENSII </t>
  </si>
  <si>
    <t xml:space="preserve">TAXE TR 3 PENSII </t>
  </si>
  <si>
    <t xml:space="preserve">TAXE TR 4 PENSII </t>
  </si>
  <si>
    <t>TOTAL PLATI IANUARIE 2016</t>
  </si>
  <si>
    <t xml:space="preserve">TOTAL PLATI FEBRUARIE </t>
  </si>
  <si>
    <t xml:space="preserve">MATERIALE  - BUGETUL ASIGURARILOR SOCIALE </t>
  </si>
  <si>
    <t>MATERIALE  -    FOND DE ACCIDENTE</t>
  </si>
  <si>
    <t xml:space="preserve">TOTAL PLATI  FEBRUARIE </t>
  </si>
  <si>
    <t>TAXE MANDATE POSTALE  VIV</t>
  </si>
  <si>
    <t xml:space="preserve">MATERIALE  -BUGETUL ASIGURARILOR SOCIALE </t>
  </si>
  <si>
    <t>10.03.2016</t>
  </si>
  <si>
    <t>14.03.2016</t>
  </si>
  <si>
    <t xml:space="preserve">CONTRIBUTII  PENTRU PERSOANE  CU HANDICAP </t>
  </si>
  <si>
    <t>21.03.2016</t>
  </si>
  <si>
    <t>SC TICONI PROTECTIE</t>
  </si>
  <si>
    <t>SERVICII CONTRACTUALE</t>
  </si>
  <si>
    <t xml:space="preserve">ABONAMENT PURIFICATOR APA </t>
  </si>
  <si>
    <t xml:space="preserve">ENERGIE ELECTRICA SI TERMICA </t>
  </si>
  <si>
    <t>SUCURSALA SERVICII EXPRESS</t>
  </si>
  <si>
    <t xml:space="preserve">TELEKOM ROMANIA </t>
  </si>
  <si>
    <t>CONSUM APA</t>
  </si>
  <si>
    <t>COMPANIA DE APA OLT</t>
  </si>
  <si>
    <t xml:space="preserve">SC ANDAN IMPEX SRL </t>
  </si>
  <si>
    <t xml:space="preserve">SERVICII MONITORIZARE </t>
  </si>
  <si>
    <t>SC DECK COMPUTER</t>
  </si>
  <si>
    <t xml:space="preserve">AMPRENTA STAMPILA </t>
  </si>
  <si>
    <t>23.03.2016</t>
  </si>
  <si>
    <t xml:space="preserve">ECHO PLUS SRL </t>
  </si>
  <si>
    <t>B.N BUSINESS</t>
  </si>
  <si>
    <t>FURNITURI</t>
  </si>
  <si>
    <t>DISPOZITII CASIERIE</t>
  </si>
  <si>
    <t>SPITALUL CARACAL</t>
  </si>
  <si>
    <t xml:space="preserve">CHELTUIELI  JUDECATA </t>
  </si>
  <si>
    <t xml:space="preserve">SPITALUL MUNICIPAL CARACAL </t>
  </si>
  <si>
    <t>24.03.2016</t>
  </si>
  <si>
    <t xml:space="preserve">ABONAMENT VODAFONE </t>
  </si>
  <si>
    <t xml:space="preserve">CENTRUL JUDETEAN DE APARATURA  </t>
  </si>
  <si>
    <t xml:space="preserve">SERVICII APARATURA MEDICALA </t>
  </si>
  <si>
    <t>25.03.2016</t>
  </si>
  <si>
    <t>SERVICII PAZA SI INTREZINERE</t>
  </si>
  <si>
    <t xml:space="preserve">CHELTUIELI JUDECATA </t>
  </si>
  <si>
    <t>2683, 2688, 2689</t>
  </si>
  <si>
    <t>28.03.2016</t>
  </si>
  <si>
    <t xml:space="preserve">SC VENCO CONCAS GRUP SRL </t>
  </si>
  <si>
    <t>SERVICII CURATENIE</t>
  </si>
  <si>
    <t xml:space="preserve">CHIRIE </t>
  </si>
  <si>
    <t>29.03.2016</t>
  </si>
  <si>
    <t xml:space="preserve">SC INFORTECH PLUS SRL </t>
  </si>
  <si>
    <t>30.03.2016</t>
  </si>
  <si>
    <t>MATERIALE  -FOND DE ACCIDENTE</t>
  </si>
  <si>
    <t>ROVIGNETA  OT 52WKW</t>
  </si>
  <si>
    <t xml:space="preserve">SC INFORECH PLUS SRL </t>
  </si>
  <si>
    <t xml:space="preserve">TOTAL PLATI MARTIE </t>
  </si>
  <si>
    <t>09.03.2016</t>
  </si>
  <si>
    <t xml:space="preserve">CEC SLATINA </t>
  </si>
  <si>
    <t xml:space="preserve">BANC POST SLATINA </t>
  </si>
  <si>
    <t>BRD</t>
  </si>
  <si>
    <t>CITI BANK - LIRE</t>
  </si>
  <si>
    <t>CITIBANK - EURO</t>
  </si>
  <si>
    <t xml:space="preserve">BANCA ROMANEASCA </t>
  </si>
  <si>
    <t>17.03.2016</t>
  </si>
  <si>
    <t>2025-2026</t>
  </si>
  <si>
    <t>18.03.2016</t>
  </si>
  <si>
    <t xml:space="preserve">TAXE TR 2 PENSII  SI AGR </t>
  </si>
  <si>
    <t>2209-2210</t>
  </si>
  <si>
    <t>DIFERENTE TAXE PENSI SI AJ DECES</t>
  </si>
  <si>
    <t xml:space="preserve">TAXE PENSII SI AJUTOARE DECESE ALTE JUDETE </t>
  </si>
  <si>
    <t xml:space="preserve">TAXE MANDATE POSTALE  </t>
  </si>
  <si>
    <t>TAXE MANDATE POSTALE AGR SI AJ DECES</t>
  </si>
  <si>
    <t xml:space="preserve">TAXE TR 3 PENSII  SI AGR </t>
  </si>
  <si>
    <t>2534-2535</t>
  </si>
  <si>
    <t xml:space="preserve"> TAXE CHELTUIELI JUDECATA</t>
  </si>
  <si>
    <t>2685-2710</t>
  </si>
  <si>
    <t xml:space="preserve">CHELTUILEI CU TRANSMITEREA SI PLATA DREPTURILOR  BUGETUL DE STAT </t>
  </si>
  <si>
    <t xml:space="preserve">CEC BANK SLATINA </t>
  </si>
  <si>
    <t>BANK POST</t>
  </si>
  <si>
    <t xml:space="preserve">CITI BANK </t>
  </si>
  <si>
    <t>2028-2031</t>
  </si>
  <si>
    <t>2212-2214</t>
  </si>
  <si>
    <t xml:space="preserve">TAXE  TR 2  PENSII   IOVR , AGR SI LEGI SPECIALE </t>
  </si>
  <si>
    <t>TAXE PENSII ALTE JUDETE</t>
  </si>
  <si>
    <t xml:space="preserve">DIFERENTE TAXE PENSI </t>
  </si>
  <si>
    <t xml:space="preserve">TAXE MANDATE PENSII AGR ALTE JUDETE </t>
  </si>
  <si>
    <t xml:space="preserve">TAXE  TR 3  PENSII   IOVR , AGR SI LEGI SPECIALE </t>
  </si>
  <si>
    <t>2714-2717</t>
  </si>
  <si>
    <t>TAXE  TR 4  PENSII  IOVR , AGR SI LEGI SPECIALE SI TR 2 VIV</t>
  </si>
  <si>
    <t>31.03.2016</t>
  </si>
  <si>
    <t>2711-2712</t>
  </si>
  <si>
    <t xml:space="preserve">FOND ACCIDENTE SI BOLI PROFESIONALE </t>
  </si>
  <si>
    <t>19.01.2016</t>
  </si>
  <si>
    <t>SC PAVIMENT CONSTRUCT SRL</t>
  </si>
  <si>
    <t xml:space="preserve">SC AGER ROM MACHINEY SRL </t>
  </si>
  <si>
    <t>SC SALUBRIS SLATINA</t>
  </si>
  <si>
    <t>ASISTENTA SOCIALA  IN CAZ DE BOLI</t>
  </si>
  <si>
    <t>SC VITI POMICOLA SIMBURESTI</t>
  </si>
  <si>
    <t>CAP 69.03  "ASIGURARI SI ASISTENTA SOCIALA " TITL.57.01 " ASISTENTA SOCIALA IN CAZ DE BOLI"</t>
  </si>
  <si>
    <t xml:space="preserve">SC MULTIPREST SERVICE </t>
  </si>
  <si>
    <t xml:space="preserve">TOTAL PLATI LUNA IANUARIE </t>
  </si>
  <si>
    <t>08.02.2016</t>
  </si>
  <si>
    <t xml:space="preserve">SC AGER ROM MACHINERY SRL </t>
  </si>
  <si>
    <t>SC SALUBRIS SA</t>
  </si>
  <si>
    <t>BLEJDEA GHEORGHE</t>
  </si>
  <si>
    <t>SC AUTOMECANICA SRL SCORNICESTI</t>
  </si>
  <si>
    <t xml:space="preserve">SC ROLMIS SRL </t>
  </si>
  <si>
    <t>04.03.2016</t>
  </si>
  <si>
    <t>SC ROLMIS SRL SLATINA</t>
  </si>
  <si>
    <t xml:space="preserve">BLEJDEA GHEORGHE </t>
  </si>
  <si>
    <t xml:space="preserve">SC ALUMINIU INDUSTRIAL GRUP </t>
  </si>
  <si>
    <t xml:space="preserve">SC SFERAGRUP SRL </t>
  </si>
  <si>
    <t>16.03.2016</t>
  </si>
  <si>
    <t>SC SALUBRIS SRL</t>
  </si>
  <si>
    <t xml:space="preserve">TOTAL PLATI LUNA MARTIE </t>
  </si>
  <si>
    <t xml:space="preserve">TOTAL PLATI  LUNA FEBRUARIE </t>
  </si>
  <si>
    <t>01.03.2016-29.03.2016</t>
  </si>
  <si>
    <t>CAP 69.03  "ASIGURARI SI ASISTENTA SOCIALA " TITL.57.02 " COMPENSATII PENTRU ATINGEREA INTERGRITATII "</t>
  </si>
  <si>
    <t>DOGARU ELENA</t>
  </si>
  <si>
    <t>COMPENSATII</t>
  </si>
  <si>
    <t>12.01.2016</t>
  </si>
  <si>
    <t>ISPAS CRACIUN</t>
  </si>
  <si>
    <t xml:space="preserve">STERIE EUGEN </t>
  </si>
  <si>
    <t>CIRJAN GHIORGHITA</t>
  </si>
  <si>
    <t>POTELEANU GHERGHINA</t>
  </si>
  <si>
    <t>DULGHERU ION VIOREL</t>
  </si>
  <si>
    <t>RUSU MARIA</t>
  </si>
  <si>
    <t>PATRASCU MARIN</t>
  </si>
  <si>
    <t>VATUI EMIL</t>
  </si>
  <si>
    <t xml:space="preserve">TOTAL PLATI LUNA FEBRUARIE </t>
  </si>
  <si>
    <t>08.03.2016</t>
  </si>
  <si>
    <t>BARBUIA ILIE</t>
  </si>
  <si>
    <t xml:space="preserve">CAPRARU VASILE </t>
  </si>
  <si>
    <t>OPRANESCU ELENA</t>
  </si>
  <si>
    <t>CAP 69.03  "ASIGURARI SI ASISTENTA SOCIALA " TITL.57.02 " PRESTATII SI SERVICII PENTRU REABILITARE PROFESIONALA"</t>
  </si>
  <si>
    <t>CASS  OLT</t>
  </si>
  <si>
    <t xml:space="preserve">PRESTATII MEDICALE </t>
  </si>
  <si>
    <t xml:space="preserve">CJP DOLJ </t>
  </si>
  <si>
    <t xml:space="preserve">TOTAL PLATI LUNA  IANUARIE </t>
  </si>
  <si>
    <t>CJP DOLJ</t>
  </si>
  <si>
    <t>PRESTATII MEDICALE</t>
  </si>
  <si>
    <t xml:space="preserve">CASS OLT </t>
  </si>
  <si>
    <t>02.03.2016</t>
  </si>
  <si>
    <t>C.P BUCURESTI</t>
  </si>
  <si>
    <t>CASS OLT</t>
  </si>
  <si>
    <t>COMISION  PENSII</t>
  </si>
  <si>
    <t xml:space="preserve">TOTAL PLATI LUNA  FEBRUARIE </t>
  </si>
  <si>
    <t xml:space="preserve">TOTAL PLATI  LUNA  MARTIE </t>
  </si>
  <si>
    <t xml:space="preserve">CAPITOLUL 68.01 "ASIGURARI SI ASISTENTA SOCIALA"   </t>
  </si>
  <si>
    <t>TITLUL 57.01 "ASIGURARI SOCIALE"</t>
  </si>
  <si>
    <t xml:space="preserve"> TR.1INDEMNIZATII PENSII BUGETUL DE STAT</t>
  </si>
  <si>
    <t>11,01,2016</t>
  </si>
  <si>
    <t>60;</t>
  </si>
  <si>
    <t>BANCI</t>
  </si>
  <si>
    <t>INDEMNIZATII PENSII BUGETUL DE STAT</t>
  </si>
  <si>
    <t>143,01,2016</t>
  </si>
  <si>
    <t>96,97,98</t>
  </si>
  <si>
    <t xml:space="preserve"> TR.2 INDEMNIZATII PENSII BUGETUL DE STAT</t>
  </si>
  <si>
    <t>14,01,2016</t>
  </si>
  <si>
    <t>CJP</t>
  </si>
  <si>
    <t>INDEMNIZATIE LG323/2000,COTE CONTRIBUTII</t>
  </si>
  <si>
    <t>AJITOR DECES</t>
  </si>
  <si>
    <t>18,01,2016</t>
  </si>
  <si>
    <t>176;177;179</t>
  </si>
  <si>
    <t xml:space="preserve"> TR.3 INDEMNIZATII PENSII BUGETUL DE STAT</t>
  </si>
  <si>
    <t>19,01,2016</t>
  </si>
  <si>
    <t>IMPOZIT PENSII</t>
  </si>
  <si>
    <t>21,01,2016</t>
  </si>
  <si>
    <t>201;202;207;214</t>
  </si>
  <si>
    <t xml:space="preserve"> TR.4 SI DIFERENTE ALTE JUDETE INDEMNIZATII PENSII BUGETUL DE STAT</t>
  </si>
  <si>
    <t>425;427</t>
  </si>
  <si>
    <t>INDEMNIZATII VIV ,PAS AGRICULTORI MANDATE ALTE JUDETE</t>
  </si>
  <si>
    <t>25,01,2016</t>
  </si>
  <si>
    <t>BUGETUL DE SANATATE</t>
  </si>
  <si>
    <t>FOND SANATATE PENSII</t>
  </si>
  <si>
    <t>27,01,2016</t>
  </si>
  <si>
    <t>795-845</t>
  </si>
  <si>
    <t>PRIMARII</t>
  </si>
  <si>
    <t>POPRIRI PENSII</t>
  </si>
  <si>
    <t>845-875</t>
  </si>
  <si>
    <t>EXECUTORII</t>
  </si>
  <si>
    <t>774-7785</t>
  </si>
  <si>
    <t>FINANTE CARACAL</t>
  </si>
  <si>
    <t>755-772</t>
  </si>
  <si>
    <t>FINANTE SLATINA</t>
  </si>
  <si>
    <t>FINANTE BALS</t>
  </si>
  <si>
    <t>740-754</t>
  </si>
  <si>
    <t>FINANATE CORABIA</t>
  </si>
  <si>
    <t>CONVORBIRI TELEFONICE PENSIONARI LEGI SPECIALE</t>
  </si>
  <si>
    <t>CJP OLT</t>
  </si>
  <si>
    <t>COMISION POPRIRI</t>
  </si>
  <si>
    <t>28,01,2016</t>
  </si>
  <si>
    <t xml:space="preserve">DEBITE PENSII </t>
  </si>
  <si>
    <t xml:space="preserve">CAPITOLUL 68.03 "ASIGURARI SI ASISTENTA SOCIALA"   </t>
  </si>
  <si>
    <t>08,01,2016</t>
  </si>
  <si>
    <t>28-44</t>
  </si>
  <si>
    <t>BANCII</t>
  </si>
  <si>
    <t>PENSII</t>
  </si>
  <si>
    <t>13,01,2016</t>
  </si>
  <si>
    <t>93-94</t>
  </si>
  <si>
    <t>TRANSA 2 PENSII</t>
  </si>
  <si>
    <t>173-174</t>
  </si>
  <si>
    <t>TRANSA 3 PENSII</t>
  </si>
  <si>
    <t>20,01,2016</t>
  </si>
  <si>
    <t>21,01,2013</t>
  </si>
  <si>
    <t>198;199,204,211</t>
  </si>
  <si>
    <t>TRANSA 3 PENSII,DIFERENTE ALTE JUDETE</t>
  </si>
  <si>
    <t>22,01,2016</t>
  </si>
  <si>
    <t>MANDATE PAS</t>
  </si>
  <si>
    <t>240-317</t>
  </si>
  <si>
    <t>EXECUTORI</t>
  </si>
  <si>
    <t>A.J.O.F.M</t>
  </si>
  <si>
    <t>ASOCIATII</t>
  </si>
  <si>
    <t>CAR</t>
  </si>
  <si>
    <t>CASA DE SANATATE OLT</t>
  </si>
  <si>
    <t>COMINION POPRIRI</t>
  </si>
  <si>
    <t>442-718</t>
  </si>
  <si>
    <t>FINANTE</t>
  </si>
  <si>
    <t>INCASARI PENSII ORDONANATE SI NERIDICATE IANUARIE 2016</t>
  </si>
  <si>
    <t>PLATI NETE DE CASA PENSII</t>
  </si>
  <si>
    <t>TITLUL 57.02 "AJUTOARE  SOCIALE IN NUMERAR"</t>
  </si>
  <si>
    <t>07,01,2016</t>
  </si>
  <si>
    <t>AJUTOARE DECES PLATITE PRIN CASIERIE PENSIONARI</t>
  </si>
  <si>
    <t>12,01,2016</t>
  </si>
  <si>
    <t>AJUTOARE DECES PLATITE PRIN CASIERIE ASIGURAT</t>
  </si>
  <si>
    <t>AJUTOARE DECES PLATITE PRIN MANDAT PENSIONARI</t>
  </si>
  <si>
    <t>26,01,2016</t>
  </si>
  <si>
    <t>Subtotal 31,01,2016</t>
  </si>
  <si>
    <t>08,02,2016</t>
  </si>
  <si>
    <t>932-935</t>
  </si>
  <si>
    <t>10,02,2016</t>
  </si>
  <si>
    <t>996-1011</t>
  </si>
  <si>
    <t>12,02,2016</t>
  </si>
  <si>
    <t>15,02,2016</t>
  </si>
  <si>
    <t>1104-1106</t>
  </si>
  <si>
    <t>17,02,2016</t>
  </si>
  <si>
    <t>18,02,2016</t>
  </si>
  <si>
    <t>1126-1127</t>
  </si>
  <si>
    <t>22,02,2016</t>
  </si>
  <si>
    <t>1352-1365</t>
  </si>
  <si>
    <t>23,02,2016</t>
  </si>
  <si>
    <t>1380-1381</t>
  </si>
  <si>
    <t>25,02,2016</t>
  </si>
  <si>
    <t>1712-161</t>
  </si>
  <si>
    <t>1762-1791</t>
  </si>
  <si>
    <t>1701-1711</t>
  </si>
  <si>
    <t>1684-1709</t>
  </si>
  <si>
    <t>1669-1711</t>
  </si>
  <si>
    <t>TOTAL PLATI FEBRUARIE 2016</t>
  </si>
  <si>
    <t>INCASARI PENSII ORDONANATE SI NERIDICATE FEBRUARIE  2016</t>
  </si>
  <si>
    <t>02,02,2016</t>
  </si>
  <si>
    <t>04,02,2016</t>
  </si>
  <si>
    <t>936;929</t>
  </si>
  <si>
    <t>965-977</t>
  </si>
  <si>
    <t>1101;1102</t>
  </si>
  <si>
    <t>1111;1125</t>
  </si>
  <si>
    <t>1348;1349,1355</t>
  </si>
  <si>
    <t xml:space="preserve"> TRANSA 4 PENSII</t>
  </si>
  <si>
    <t>1160-1234</t>
  </si>
  <si>
    <t>1156-1159</t>
  </si>
  <si>
    <t>1235-1303</t>
  </si>
  <si>
    <t>1307-1309</t>
  </si>
  <si>
    <t>1309-1311</t>
  </si>
  <si>
    <t>1312-1322</t>
  </si>
  <si>
    <t>1305-1306</t>
  </si>
  <si>
    <t>,MANDATE PAS</t>
  </si>
  <si>
    <t>24,02,2016</t>
  </si>
  <si>
    <t>1387-1658</t>
  </si>
  <si>
    <t>1690-1697</t>
  </si>
  <si>
    <t>26,02,2016</t>
  </si>
  <si>
    <t>03,02,2016</t>
  </si>
  <si>
    <t>AJUTOARE DECES PLATITE CU OP ASIGURAT</t>
  </si>
  <si>
    <t>05,02,2016</t>
  </si>
  <si>
    <t>09,02,2016</t>
  </si>
  <si>
    <t>11,02,2016</t>
  </si>
  <si>
    <t>16,02,2016</t>
  </si>
  <si>
    <t>TOTAL PLATI februarie 2016</t>
  </si>
  <si>
    <t>TOTAL PLATI</t>
  </si>
  <si>
    <t xml:space="preserve">CAPITOLUL 69.03 "ASIGURARI SI ASISTENTA SOCIALA"   </t>
  </si>
  <si>
    <t>944-953</t>
  </si>
  <si>
    <t>DIFERENTE  PENSII</t>
  </si>
  <si>
    <t>TRANSA 4 PENSII</t>
  </si>
  <si>
    <t>1334-1338</t>
  </si>
  <si>
    <t>1324-1334</t>
  </si>
  <si>
    <t>COMISION POPRII</t>
  </si>
  <si>
    <t>TOTAL PLATI FEBRUARIE2016</t>
  </si>
  <si>
    <t xml:space="preserve">TOTAL PLATI </t>
  </si>
  <si>
    <t>Subtotal 29,02,2016</t>
  </si>
  <si>
    <t>08,03,2016</t>
  </si>
  <si>
    <t>1846-1849</t>
  </si>
  <si>
    <t>09,03,2016</t>
  </si>
  <si>
    <t>1885-1901</t>
  </si>
  <si>
    <t>14,03,2016</t>
  </si>
  <si>
    <t>20060-2010</t>
  </si>
  <si>
    <t>2011-2014</t>
  </si>
  <si>
    <t>16,03,2016</t>
  </si>
  <si>
    <t>17,03,2016</t>
  </si>
  <si>
    <t>2021-2023</t>
  </si>
  <si>
    <t>21,03,2016</t>
  </si>
  <si>
    <t>2524;2242;2249</t>
  </si>
  <si>
    <t xml:space="preserve"> TR.4 SI DIFERENTE </t>
  </si>
  <si>
    <t>22,03,2016</t>
  </si>
  <si>
    <t>ALTE JUDETE INDEMNIZATII PENSII BUGETUL DE STAT</t>
  </si>
  <si>
    <t>23,03,2016</t>
  </si>
  <si>
    <t>24,03,2016</t>
  </si>
  <si>
    <t>25,03,2016</t>
  </si>
  <si>
    <t>2562-2608</t>
  </si>
  <si>
    <t>2609-2637</t>
  </si>
  <si>
    <t>1668-1678</t>
  </si>
  <si>
    <t>2683-1667</t>
  </si>
  <si>
    <t>2638-2681</t>
  </si>
  <si>
    <t>28,03,2016</t>
  </si>
  <si>
    <t>TOTAL PLATI MARTIE2016</t>
  </si>
  <si>
    <t>INCASARI PENSII ORDONANATE SI NERIDICATE MARTIE  2016</t>
  </si>
  <si>
    <t>02,03,2016</t>
  </si>
  <si>
    <t>07,03,2016</t>
  </si>
  <si>
    <t>1843-1844</t>
  </si>
  <si>
    <t>1865-1883</t>
  </si>
  <si>
    <t>1938-1939</t>
  </si>
  <si>
    <t>15,03,206</t>
  </si>
  <si>
    <t>2018-2019</t>
  </si>
  <si>
    <t>C</t>
  </si>
  <si>
    <t>2216-2246</t>
  </si>
  <si>
    <t xml:space="preserve"> TRANSA 4 PENSII,DIFERENTE</t>
  </si>
  <si>
    <t>2117-2139</t>
  </si>
  <si>
    <t>2044-2045</t>
  </si>
  <si>
    <t>2046-2116</t>
  </si>
  <si>
    <t>2140-2144</t>
  </si>
  <si>
    <t>2145-2146</t>
  </si>
  <si>
    <t>2147-2150</t>
  </si>
  <si>
    <t>2152-2153</t>
  </si>
  <si>
    <t>2277-2512</t>
  </si>
  <si>
    <t>TOTAL PLATI MARTIE 2016</t>
  </si>
  <si>
    <t>01,03,2016</t>
  </si>
  <si>
    <t>03,03,2016</t>
  </si>
  <si>
    <t>10,03,2016</t>
  </si>
  <si>
    <t>15,03,2016</t>
  </si>
  <si>
    <t>18,03,2016</t>
  </si>
  <si>
    <t>29,03,2016</t>
  </si>
  <si>
    <t>30,03,2016</t>
  </si>
  <si>
    <t>1858-1862</t>
  </si>
  <si>
    <t>2233-2236</t>
  </si>
  <si>
    <t>2222-2232</t>
  </si>
  <si>
    <t>31,03,2016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</si>
</sst>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#,##0.0"/>
    <numFmt numFmtId="182" formatCode="#,##0;[Red]#,##0"/>
    <numFmt numFmtId="183" formatCode="[$-409]dddd\,\ mmmm\ dd\,\ 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78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1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79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23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20" fillId="0" borderId="0" xfId="92" applyFont="1">
      <alignment/>
      <protection/>
    </xf>
    <xf numFmtId="0" fontId="0" fillId="0" borderId="0" xfId="95">
      <alignment/>
      <protection/>
    </xf>
    <xf numFmtId="0" fontId="0" fillId="0" borderId="0" xfId="100">
      <alignment/>
      <protection/>
    </xf>
    <xf numFmtId="0" fontId="19" fillId="0" borderId="0" xfId="95" applyFont="1">
      <alignment/>
      <protection/>
    </xf>
    <xf numFmtId="0" fontId="19" fillId="0" borderId="0" xfId="100" applyFont="1">
      <alignment/>
      <protection/>
    </xf>
    <xf numFmtId="0" fontId="0" fillId="0" borderId="0" xfId="97">
      <alignment/>
      <protection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22" fillId="0" borderId="0" xfId="99">
      <alignment/>
      <protection/>
    </xf>
    <xf numFmtId="0" fontId="24" fillId="0" borderId="0" xfId="96" applyFont="1" applyFill="1" applyAlignment="1" applyProtection="1">
      <alignment/>
      <protection/>
    </xf>
    <xf numFmtId="0" fontId="24" fillId="0" borderId="0" xfId="101" applyFont="1" applyFill="1" applyAlignment="1" applyProtection="1">
      <alignment/>
      <protection/>
    </xf>
    <xf numFmtId="0" fontId="24" fillId="0" borderId="0" xfId="95" applyFont="1" applyFill="1" applyAlignment="1">
      <alignment/>
      <protection/>
    </xf>
    <xf numFmtId="0" fontId="24" fillId="0" borderId="0" xfId="100" applyFont="1" applyFill="1" applyAlignment="1">
      <alignment/>
      <protection/>
    </xf>
    <xf numFmtId="0" fontId="14" fillId="0" borderId="0" xfId="100" applyFont="1" applyFill="1" applyAlignment="1">
      <alignment/>
      <protection/>
    </xf>
    <xf numFmtId="49" fontId="24" fillId="0" borderId="0" xfId="100" applyNumberFormat="1" applyFont="1" applyFill="1" applyAlignment="1">
      <alignment/>
      <protection/>
    </xf>
    <xf numFmtId="0" fontId="24" fillId="0" borderId="3" xfId="100" applyFont="1" applyFill="1" applyBorder="1" applyAlignment="1">
      <alignment horizontal="center" vertical="center"/>
      <protection/>
    </xf>
    <xf numFmtId="0" fontId="24" fillId="0" borderId="3" xfId="100" applyFont="1" applyFill="1" applyBorder="1" applyAlignment="1">
      <alignment horizontal="center" vertical="center" wrapText="1"/>
      <protection/>
    </xf>
    <xf numFmtId="0" fontId="24" fillId="0" borderId="3" xfId="95" applyFont="1" applyFill="1" applyBorder="1" applyAlignment="1">
      <alignment horizontal="center" vertical="center"/>
      <protection/>
    </xf>
    <xf numFmtId="0" fontId="14" fillId="0" borderId="3" xfId="100" applyFont="1" applyFill="1" applyBorder="1" applyAlignment="1">
      <alignment horizontal="center" vertical="center"/>
      <protection/>
    </xf>
    <xf numFmtId="180" fontId="14" fillId="0" borderId="3" xfId="95" applyNumberFormat="1" applyFont="1" applyFill="1" applyBorder="1" applyAlignment="1">
      <alignment horizontal="center"/>
      <protection/>
    </xf>
    <xf numFmtId="0" fontId="14" fillId="0" borderId="3" xfId="95" applyFont="1" applyFill="1" applyBorder="1" applyAlignment="1">
      <alignment horizontal="center"/>
      <protection/>
    </xf>
    <xf numFmtId="0" fontId="25" fillId="0" borderId="3" xfId="95" applyFont="1" applyFill="1" applyBorder="1" applyAlignment="1">
      <alignment horizontal="center"/>
      <protection/>
    </xf>
    <xf numFmtId="0" fontId="0" fillId="0" borderId="3" xfId="0" applyBorder="1" applyAlignment="1">
      <alignment/>
    </xf>
    <xf numFmtId="4" fontId="14" fillId="0" borderId="3" xfId="95" applyNumberFormat="1" applyFont="1" applyFill="1" applyBorder="1" applyAlignment="1">
      <alignment horizontal="right"/>
      <protection/>
    </xf>
    <xf numFmtId="0" fontId="25" fillId="0" borderId="3" xfId="0" applyFont="1" applyBorder="1" applyAlignment="1">
      <alignment horizontal="center"/>
    </xf>
    <xf numFmtId="0" fontId="14" fillId="0" borderId="20" xfId="95" applyFont="1" applyFill="1" applyBorder="1" applyAlignment="1">
      <alignment horizontal="center"/>
      <protection/>
    </xf>
    <xf numFmtId="0" fontId="14" fillId="0" borderId="18" xfId="100" applyFont="1" applyFill="1" applyBorder="1" applyAlignment="1">
      <alignment horizontal="center" vertical="center"/>
      <protection/>
    </xf>
    <xf numFmtId="0" fontId="14" fillId="0" borderId="18" xfId="95" applyFont="1" applyFill="1" applyBorder="1" applyAlignment="1">
      <alignment horizontal="center"/>
      <protection/>
    </xf>
    <xf numFmtId="4" fontId="14" fillId="0" borderId="18" xfId="95" applyNumberFormat="1" applyFont="1" applyFill="1" applyBorder="1" applyAlignment="1">
      <alignment horizontal="right"/>
      <protection/>
    </xf>
    <xf numFmtId="180" fontId="27" fillId="0" borderId="3" xfId="95" applyNumberFormat="1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4" fontId="26" fillId="0" borderId="3" xfId="95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0" fontId="19" fillId="0" borderId="16" xfId="0" applyFont="1" applyBorder="1" applyAlignment="1">
      <alignment/>
    </xf>
    <xf numFmtId="175" fontId="19" fillId="0" borderId="16" xfId="0" applyNumberFormat="1" applyFont="1" applyBorder="1" applyAlignment="1">
      <alignment/>
    </xf>
    <xf numFmtId="0" fontId="0" fillId="0" borderId="23" xfId="0" applyBorder="1" applyAlignment="1">
      <alignment/>
    </xf>
    <xf numFmtId="176" fontId="0" fillId="0" borderId="3" xfId="0" applyNumberFormat="1" applyBorder="1" applyAlignment="1">
      <alignment/>
    </xf>
    <xf numFmtId="0" fontId="19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0" fillId="0" borderId="3" xfId="0" applyBorder="1" applyAlignment="1">
      <alignment horizontal="center" vertical="center"/>
    </xf>
    <xf numFmtId="14" fontId="0" fillId="0" borderId="26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72" fontId="0" fillId="0" borderId="3" xfId="115" applyFont="1" applyFill="1" applyBorder="1" applyAlignment="1" applyProtection="1">
      <alignment horizontal="center"/>
      <protection/>
    </xf>
    <xf numFmtId="172" fontId="0" fillId="0" borderId="27" xfId="115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9" fillId="0" borderId="29" xfId="0" applyFont="1" applyBorder="1" applyAlignment="1">
      <alignment/>
    </xf>
    <xf numFmtId="0" fontId="19" fillId="0" borderId="29" xfId="0" applyFont="1" applyBorder="1" applyAlignment="1">
      <alignment horizontal="right"/>
    </xf>
    <xf numFmtId="14" fontId="19" fillId="0" borderId="29" xfId="0" applyNumberFormat="1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9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19" fillId="0" borderId="33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29" xfId="0" applyFill="1" applyBorder="1" applyAlignment="1">
      <alignment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/>
    </xf>
    <xf numFmtId="172" fontId="19" fillId="0" borderId="43" xfId="115" applyFont="1" applyFill="1" applyBorder="1" applyAlignment="1" applyProtection="1">
      <alignment horizontal="center"/>
      <protection/>
    </xf>
    <xf numFmtId="0" fontId="0" fillId="0" borderId="44" xfId="0" applyBorder="1" applyAlignment="1">
      <alignment/>
    </xf>
    <xf numFmtId="0" fontId="19" fillId="0" borderId="45" xfId="0" applyFont="1" applyBorder="1" applyAlignment="1">
      <alignment/>
    </xf>
    <xf numFmtId="0" fontId="0" fillId="0" borderId="45" xfId="0" applyBorder="1" applyAlignment="1">
      <alignment/>
    </xf>
    <xf numFmtId="0" fontId="19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49" xfId="0" applyBorder="1" applyAlignment="1">
      <alignment horizontal="center"/>
    </xf>
    <xf numFmtId="0" fontId="19" fillId="0" borderId="51" xfId="0" applyFont="1" applyBorder="1" applyAlignment="1">
      <alignment/>
    </xf>
    <xf numFmtId="0" fontId="0" fillId="0" borderId="36" xfId="0" applyFill="1" applyBorder="1" applyAlignment="1">
      <alignment/>
    </xf>
    <xf numFmtId="0" fontId="19" fillId="0" borderId="49" xfId="0" applyFont="1" applyBorder="1" applyAlignment="1">
      <alignment/>
    </xf>
    <xf numFmtId="0" fontId="0" fillId="0" borderId="52" xfId="0" applyBorder="1" applyAlignment="1">
      <alignment/>
    </xf>
    <xf numFmtId="0" fontId="19" fillId="0" borderId="48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19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horizontal="right" vertical="center"/>
    </xf>
    <xf numFmtId="0" fontId="19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left"/>
    </xf>
    <xf numFmtId="0" fontId="19" fillId="0" borderId="29" xfId="0" applyFont="1" applyFill="1" applyBorder="1" applyAlignment="1">
      <alignment/>
    </xf>
    <xf numFmtId="0" fontId="0" fillId="0" borderId="29" xfId="0" applyFill="1" applyBorder="1" applyAlignment="1">
      <alignment horizontal="left"/>
    </xf>
    <xf numFmtId="0" fontId="19" fillId="0" borderId="31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5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4" xfId="0" applyFont="1" applyBorder="1" applyAlignment="1">
      <alignment/>
    </xf>
    <xf numFmtId="3" fontId="0" fillId="0" borderId="29" xfId="0" applyNumberFormat="1" applyBorder="1" applyAlignment="1">
      <alignment/>
    </xf>
    <xf numFmtId="182" fontId="0" fillId="0" borderId="29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19" fillId="0" borderId="29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0" fontId="0" fillId="0" borderId="36" xfId="0" applyFill="1" applyBorder="1" applyAlignment="1">
      <alignment horizontal="center"/>
    </xf>
    <xf numFmtId="0" fontId="19" fillId="0" borderId="49" xfId="0" applyFont="1" applyFill="1" applyBorder="1" applyAlignment="1">
      <alignment/>
    </xf>
    <xf numFmtId="0" fontId="19" fillId="0" borderId="49" xfId="0" applyFont="1" applyBorder="1" applyAlignment="1">
      <alignment horizontal="center"/>
    </xf>
    <xf numFmtId="0" fontId="14" fillId="0" borderId="0" xfId="101" applyFont="1" applyFill="1" applyAlignment="1" applyProtection="1">
      <alignment/>
      <protection/>
    </xf>
    <xf numFmtId="0" fontId="24" fillId="0" borderId="18" xfId="101" applyFont="1" applyFill="1" applyBorder="1" applyAlignment="1" applyProtection="1">
      <alignment horizontal="center" vertical="center"/>
      <protection/>
    </xf>
    <xf numFmtId="0" fontId="24" fillId="0" borderId="18" xfId="101" applyFont="1" applyFill="1" applyBorder="1" applyAlignment="1" applyProtection="1">
      <alignment horizontal="center" vertical="center" wrapText="1"/>
      <protection/>
    </xf>
    <xf numFmtId="0" fontId="24" fillId="0" borderId="18" xfId="96" applyFont="1" applyFill="1" applyBorder="1" applyAlignment="1" applyProtection="1">
      <alignment horizontal="center" vertical="center"/>
      <protection/>
    </xf>
    <xf numFmtId="0" fontId="14" fillId="0" borderId="29" xfId="101" applyFont="1" applyFill="1" applyBorder="1" applyAlignment="1" applyProtection="1">
      <alignment horizontal="center" vertical="center"/>
      <protection/>
    </xf>
    <xf numFmtId="14" fontId="0" fillId="0" borderId="29" xfId="0" applyNumberFormat="1" applyBorder="1" applyAlignment="1">
      <alignment/>
    </xf>
    <xf numFmtId="1" fontId="14" fillId="0" borderId="29" xfId="101" applyNumberFormat="1" applyFont="1" applyFill="1" applyBorder="1" applyAlignment="1" applyProtection="1">
      <alignment horizontal="left" vertical="center" wrapText="1"/>
      <protection/>
    </xf>
    <xf numFmtId="0" fontId="0" fillId="0" borderId="29" xfId="0" applyFont="1" applyBorder="1" applyAlignment="1">
      <alignment/>
    </xf>
    <xf numFmtId="0" fontId="14" fillId="0" borderId="29" xfId="101" applyFont="1" applyFill="1" applyBorder="1" applyAlignment="1" applyProtection="1">
      <alignment horizontal="left" vertical="center"/>
      <protection/>
    </xf>
    <xf numFmtId="3" fontId="14" fillId="0" borderId="29" xfId="96" applyNumberFormat="1" applyFont="1" applyFill="1" applyBorder="1" applyAlignment="1" applyProtection="1">
      <alignment horizontal="center" vertical="center"/>
      <protection/>
    </xf>
    <xf numFmtId="1" fontId="0" fillId="0" borderId="29" xfId="0" applyNumberFormat="1" applyBorder="1" applyAlignment="1">
      <alignment horizontal="left"/>
    </xf>
    <xf numFmtId="0" fontId="14" fillId="0" borderId="29" xfId="101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 horizontal="left"/>
    </xf>
    <xf numFmtId="0" fontId="28" fillId="0" borderId="29" xfId="0" applyFont="1" applyBorder="1" applyAlignment="1">
      <alignment horizontal="left"/>
    </xf>
    <xf numFmtId="4" fontId="0" fillId="0" borderId="29" xfId="0" applyNumberFormat="1" applyBorder="1" applyAlignment="1">
      <alignment/>
    </xf>
    <xf numFmtId="14" fontId="19" fillId="0" borderId="29" xfId="0" applyNumberFormat="1" applyFont="1" applyBorder="1" applyAlignment="1">
      <alignment/>
    </xf>
    <xf numFmtId="0" fontId="19" fillId="0" borderId="29" xfId="0" applyFont="1" applyBorder="1" applyAlignment="1">
      <alignment horizontal="left"/>
    </xf>
    <xf numFmtId="4" fontId="19" fillId="0" borderId="29" xfId="0" applyNumberFormat="1" applyFont="1" applyBorder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29" xfId="0" applyNumberFormat="1" applyBorder="1" applyAlignment="1">
      <alignment/>
    </xf>
    <xf numFmtId="4" fontId="19" fillId="0" borderId="29" xfId="0" applyNumberFormat="1" applyFont="1" applyFill="1" applyBorder="1" applyAlignment="1">
      <alignment/>
    </xf>
    <xf numFmtId="0" fontId="24" fillId="0" borderId="29" xfId="101" applyFont="1" applyFill="1" applyBorder="1" applyAlignment="1" applyProtection="1">
      <alignment horizontal="center" vertical="center"/>
      <protection/>
    </xf>
    <xf numFmtId="0" fontId="24" fillId="0" borderId="29" xfId="96" applyFont="1" applyFill="1" applyBorder="1" applyAlignment="1" applyProtection="1">
      <alignment horizontal="center" vertical="center"/>
      <protection/>
    </xf>
    <xf numFmtId="0" fontId="24" fillId="0" borderId="0" xfId="101" applyFont="1" applyFill="1" applyBorder="1" applyAlignment="1" applyProtection="1">
      <alignment horizontal="center" vertical="center" wrapText="1"/>
      <protection/>
    </xf>
    <xf numFmtId="0" fontId="24" fillId="0" borderId="0" xfId="101" applyFont="1" applyFill="1" applyBorder="1" applyAlignment="1" applyProtection="1">
      <alignment horizontal="center" vertical="center"/>
      <protection/>
    </xf>
    <xf numFmtId="4" fontId="24" fillId="0" borderId="0" xfId="96" applyNumberFormat="1" applyFont="1" applyFill="1" applyBorder="1" applyAlignment="1" applyProtection="1">
      <alignment horizontal="right" vertical="center"/>
      <protection/>
    </xf>
    <xf numFmtId="0" fontId="14" fillId="0" borderId="29" xfId="101" applyFont="1" applyFill="1" applyBorder="1" applyAlignment="1" applyProtection="1">
      <alignment vertical="center"/>
      <protection/>
    </xf>
    <xf numFmtId="2" fontId="14" fillId="0" borderId="29" xfId="96" applyNumberFormat="1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14" fillId="0" borderId="0" xfId="96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Border="1" applyAlignment="1">
      <alignment/>
    </xf>
    <xf numFmtId="0" fontId="0" fillId="0" borderId="29" xfId="0" applyNumberFormat="1" applyBorder="1" applyAlignment="1">
      <alignment horizontal="center"/>
    </xf>
    <xf numFmtId="4" fontId="0" fillId="0" borderId="29" xfId="0" applyNumberFormat="1" applyBorder="1" applyAlignment="1">
      <alignment horizontal="right"/>
    </xf>
    <xf numFmtId="0" fontId="0" fillId="0" borderId="47" xfId="0" applyFill="1" applyBorder="1" applyAlignment="1">
      <alignment horizontal="center"/>
    </xf>
    <xf numFmtId="4" fontId="19" fillId="0" borderId="29" xfId="0" applyNumberFormat="1" applyFont="1" applyBorder="1" applyAlignment="1">
      <alignment horizontal="right"/>
    </xf>
    <xf numFmtId="4" fontId="19" fillId="0" borderId="29" xfId="0" applyNumberFormat="1" applyFont="1" applyFill="1" applyBorder="1" applyAlignment="1">
      <alignment horizontal="right"/>
    </xf>
    <xf numFmtId="0" fontId="24" fillId="0" borderId="29" xfId="101" applyFont="1" applyFill="1" applyBorder="1" applyAlignment="1" applyProtection="1">
      <alignment horizontal="center" vertical="center"/>
      <protection/>
    </xf>
    <xf numFmtId="4" fontId="24" fillId="0" borderId="29" xfId="96" applyNumberFormat="1" applyFont="1" applyFill="1" applyBorder="1" applyAlignment="1" applyProtection="1">
      <alignment horizontal="right" vertical="center"/>
      <protection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4" fillId="0" borderId="29" xfId="101" applyFont="1" applyFill="1" applyBorder="1" applyAlignment="1" applyProtection="1">
      <alignment horizontal="center" vertical="center" wrapText="1"/>
      <protection/>
    </xf>
    <xf numFmtId="0" fontId="24" fillId="0" borderId="29" xfId="101" applyFont="1" applyFill="1" applyBorder="1" applyAlignment="1" applyProtection="1">
      <alignment horizontal="center" vertical="center" wrapText="1"/>
      <protection/>
    </xf>
    <xf numFmtId="4" fontId="24" fillId="0" borderId="29" xfId="96" applyNumberFormat="1" applyFont="1" applyFill="1" applyBorder="1" applyAlignment="1" applyProtection="1">
      <alignment horizontal="center" vertical="center"/>
      <protection/>
    </xf>
    <xf numFmtId="17" fontId="0" fillId="0" borderId="29" xfId="0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0" fontId="0" fillId="0" borderId="0" xfId="97" applyFont="1">
      <alignment/>
      <protection/>
    </xf>
    <xf numFmtId="14" fontId="0" fillId="0" borderId="29" xfId="0" applyNumberFormat="1" applyBorder="1" applyAlignment="1">
      <alignment horizontal="left"/>
    </xf>
    <xf numFmtId="0" fontId="0" fillId="0" borderId="0" xfId="0" applyAlignment="1">
      <alignment horizontal="left"/>
    </xf>
    <xf numFmtId="14" fontId="0" fillId="0" borderId="47" xfId="0" applyNumberFormat="1" applyFill="1" applyBorder="1" applyAlignment="1">
      <alignment/>
    </xf>
    <xf numFmtId="4" fontId="14" fillId="0" borderId="0" xfId="96" applyNumberFormat="1" applyFont="1" applyFill="1" applyBorder="1" applyAlignment="1" applyProtection="1">
      <alignment horizontal="right" vertical="center"/>
      <protection/>
    </xf>
    <xf numFmtId="0" fontId="14" fillId="0" borderId="0" xfId="101" applyFont="1" applyFill="1" applyBorder="1" applyAlignment="1" applyProtection="1">
      <alignment horizontal="left" vertical="center" wrapText="1"/>
      <protection/>
    </xf>
    <xf numFmtId="0" fontId="0" fillId="0" borderId="29" xfId="0" applyNumberFormat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40" xfId="0" applyFill="1" applyBorder="1" applyAlignment="1">
      <alignment horizontal="left"/>
    </xf>
    <xf numFmtId="0" fontId="14" fillId="0" borderId="47" xfId="101" applyFont="1" applyFill="1" applyBorder="1" applyAlignment="1" applyProtection="1">
      <alignment horizontal="left" vertical="center"/>
      <protection/>
    </xf>
    <xf numFmtId="0" fontId="0" fillId="0" borderId="47" xfId="0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55" xfId="0" applyBorder="1" applyAlignment="1">
      <alignment/>
    </xf>
    <xf numFmtId="0" fontId="0" fillId="0" borderId="56" xfId="0" applyBorder="1" applyAlignment="1">
      <alignment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rmal_Sheet2 2" xfId="100"/>
    <cellStyle name="Normal_Sheet2 2 2" xfId="101"/>
    <cellStyle name="Note" xfId="102"/>
    <cellStyle name="Note 2" xfId="103"/>
    <cellStyle name="Output" xfId="104"/>
    <cellStyle name="Output 2" xfId="105"/>
    <cellStyle name="Percent" xfId="106"/>
    <cellStyle name="Result" xfId="107"/>
    <cellStyle name="Result2" xfId="108"/>
    <cellStyle name="Currency" xfId="109"/>
    <cellStyle name="Currency [0]" xfId="110"/>
    <cellStyle name="Title" xfId="111"/>
    <cellStyle name="Title 2" xfId="112"/>
    <cellStyle name="Total" xfId="113"/>
    <cellStyle name="Total 2" xfId="114"/>
    <cellStyle name="Comma" xfId="115"/>
    <cellStyle name="Comma [0]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71"/>
  <sheetViews>
    <sheetView zoomScalePageLayoutView="0" workbookViewId="0" topLeftCell="C267">
      <selection activeCell="F6" sqref="F5:F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9.00390625" style="0" customWidth="1"/>
  </cols>
  <sheetData>
    <row r="1" spans="3:6" ht="12.75">
      <c r="C1" s="1"/>
      <c r="D1" s="1"/>
      <c r="E1" s="1"/>
      <c r="F1" s="1"/>
    </row>
    <row r="2" ht="12.75">
      <c r="C2" t="s">
        <v>109</v>
      </c>
    </row>
    <row r="3" spans="3:7" ht="12.75">
      <c r="C3" s="1" t="s">
        <v>126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9" t="s">
        <v>47</v>
      </c>
      <c r="G6" s="4" t="s">
        <v>110</v>
      </c>
      <c r="H6" s="2"/>
    </row>
    <row r="7" spans="4:6" ht="12.75">
      <c r="D7" s="1"/>
      <c r="E7" s="1"/>
      <c r="F7" s="1"/>
    </row>
    <row r="8" spans="3:7" ht="12.75">
      <c r="C8" s="15" t="s">
        <v>19</v>
      </c>
      <c r="D8" s="15" t="s">
        <v>1</v>
      </c>
      <c r="E8" s="15" t="s">
        <v>2</v>
      </c>
      <c r="F8" s="15" t="s">
        <v>3</v>
      </c>
      <c r="G8" s="15" t="s">
        <v>4</v>
      </c>
    </row>
    <row r="9" spans="3:7" ht="12.75">
      <c r="C9" s="16" t="s">
        <v>20</v>
      </c>
      <c r="D9" s="15"/>
      <c r="E9" s="15"/>
      <c r="F9" s="17"/>
      <c r="G9" s="15"/>
    </row>
    <row r="10" spans="3:7" ht="12.75">
      <c r="C10" s="18" t="s">
        <v>21</v>
      </c>
      <c r="D10" s="6" t="s">
        <v>114</v>
      </c>
      <c r="E10" s="6">
        <v>14</v>
      </c>
      <c r="F10" s="19">
        <v>144224</v>
      </c>
      <c r="G10" s="6" t="s">
        <v>111</v>
      </c>
    </row>
    <row r="11" spans="3:7" ht="12.75">
      <c r="C11" s="18"/>
      <c r="D11" s="8"/>
      <c r="E11" s="6"/>
      <c r="F11" s="19"/>
      <c r="G11" s="6"/>
    </row>
    <row r="12" spans="3:7" ht="13.5" thickBot="1">
      <c r="C12" s="20" t="s">
        <v>23</v>
      </c>
      <c r="D12" s="21"/>
      <c r="E12" s="7"/>
      <c r="F12" s="22">
        <f>SUM(F9:F11)</f>
        <v>144224</v>
      </c>
      <c r="G12" s="7"/>
    </row>
    <row r="13" spans="3:7" ht="17.25" customHeight="1">
      <c r="C13" s="25" t="s">
        <v>112</v>
      </c>
      <c r="D13" s="24"/>
      <c r="E13" s="25"/>
      <c r="F13" s="26"/>
      <c r="G13" s="25"/>
    </row>
    <row r="14" spans="3:7" ht="15" customHeight="1">
      <c r="C14" s="5" t="s">
        <v>113</v>
      </c>
      <c r="D14" s="6" t="s">
        <v>115</v>
      </c>
      <c r="E14" s="6">
        <v>14</v>
      </c>
      <c r="F14" s="19">
        <v>6534</v>
      </c>
      <c r="G14" s="6" t="s">
        <v>24</v>
      </c>
    </row>
    <row r="15" spans="3:7" ht="12.75" hidden="1">
      <c r="C15" s="5"/>
      <c r="D15" s="6"/>
      <c r="E15" s="6"/>
      <c r="F15" s="19"/>
      <c r="G15" s="6" t="s">
        <v>24</v>
      </c>
    </row>
    <row r="16" spans="3:7" ht="12.75" hidden="1">
      <c r="C16" s="5"/>
      <c r="D16" s="6"/>
      <c r="E16" s="6"/>
      <c r="F16" s="19"/>
      <c r="G16" s="6" t="s">
        <v>24</v>
      </c>
    </row>
    <row r="17" spans="3:7" ht="12.75" hidden="1">
      <c r="C17" s="27"/>
      <c r="D17" s="25"/>
      <c r="E17" s="25">
        <v>24</v>
      </c>
      <c r="F17" s="26">
        <v>2135</v>
      </c>
      <c r="G17" s="6" t="s">
        <v>24</v>
      </c>
    </row>
    <row r="18" spans="3:7" ht="12.75" hidden="1">
      <c r="C18" s="27"/>
      <c r="D18" s="25"/>
      <c r="E18" s="25"/>
      <c r="F18" s="26"/>
      <c r="G18" s="6"/>
    </row>
    <row r="19" spans="3:7" ht="12.75" hidden="1">
      <c r="C19" s="27"/>
      <c r="D19" s="25"/>
      <c r="E19" s="25"/>
      <c r="F19" s="26"/>
      <c r="G19" s="6"/>
    </row>
    <row r="20" spans="3:7" ht="13.5" hidden="1" thickBot="1">
      <c r="C20" s="20" t="s">
        <v>25</v>
      </c>
      <c r="D20" s="7"/>
      <c r="E20" s="7"/>
      <c r="F20" s="22">
        <f>SUM(F13:F19)</f>
        <v>8669</v>
      </c>
      <c r="G20" s="7"/>
    </row>
    <row r="21" spans="3:7" ht="12.75" hidden="1">
      <c r="C21" s="23" t="s">
        <v>26</v>
      </c>
      <c r="D21" s="28"/>
      <c r="E21" s="28"/>
      <c r="F21" s="29">
        <v>40030</v>
      </c>
      <c r="G21" s="30"/>
    </row>
    <row r="22" spans="3:7" ht="12.75" hidden="1">
      <c r="C22" s="5" t="s">
        <v>27</v>
      </c>
      <c r="D22" t="s">
        <v>22</v>
      </c>
      <c r="E22" s="6"/>
      <c r="F22" s="19"/>
      <c r="G22" s="6"/>
    </row>
    <row r="23" spans="3:7" ht="12.75">
      <c r="C23" s="27"/>
      <c r="D23" s="23"/>
      <c r="E23" s="23"/>
      <c r="F23" s="26"/>
      <c r="G23" s="25"/>
    </row>
    <row r="24" spans="3:7" ht="13.5" thickBot="1">
      <c r="C24" s="7" t="s">
        <v>116</v>
      </c>
      <c r="D24" s="20"/>
      <c r="E24" s="20"/>
      <c r="F24" s="22">
        <f>F14</f>
        <v>6534</v>
      </c>
      <c r="G24" s="7"/>
    </row>
    <row r="25" spans="3:7" ht="12.75">
      <c r="C25" s="25" t="s">
        <v>30</v>
      </c>
      <c r="D25" s="23"/>
      <c r="E25" s="23"/>
      <c r="F25" s="26"/>
      <c r="G25" s="25"/>
    </row>
    <row r="26" spans="3:7" ht="12.75">
      <c r="C26" s="27" t="s">
        <v>31</v>
      </c>
      <c r="D26" s="6" t="s">
        <v>115</v>
      </c>
      <c r="E26" s="23">
        <v>14</v>
      </c>
      <c r="F26" s="26">
        <v>28173</v>
      </c>
      <c r="G26" s="6" t="s">
        <v>117</v>
      </c>
    </row>
    <row r="27" spans="3:7" ht="12.75">
      <c r="C27" s="27"/>
      <c r="D27" s="23"/>
      <c r="E27" s="23"/>
      <c r="F27" s="26"/>
      <c r="G27" s="6"/>
    </row>
    <row r="28" spans="3:7" ht="12.75">
      <c r="C28" s="27"/>
      <c r="D28" s="23"/>
      <c r="E28" s="23"/>
      <c r="F28" s="26"/>
      <c r="G28" s="6"/>
    </row>
    <row r="29" spans="3:7" ht="12.75">
      <c r="C29" s="27"/>
      <c r="D29" s="23"/>
      <c r="E29" s="23"/>
      <c r="F29" s="26"/>
      <c r="G29" s="6"/>
    </row>
    <row r="30" spans="3:7" ht="12.75">
      <c r="C30" s="27"/>
      <c r="D30" s="23"/>
      <c r="E30" s="23"/>
      <c r="F30" s="26"/>
      <c r="G30" s="6"/>
    </row>
    <row r="31" spans="3:7" ht="13.5" thickBot="1">
      <c r="C31" s="72" t="s">
        <v>32</v>
      </c>
      <c r="D31" s="72"/>
      <c r="E31" s="72"/>
      <c r="F31" s="73">
        <f>SUM(F25:F30)</f>
        <v>28173</v>
      </c>
      <c r="G31" s="7"/>
    </row>
    <row r="32" spans="3:7" ht="12.75">
      <c r="C32" s="71" t="s">
        <v>33</v>
      </c>
      <c r="D32" s="28"/>
      <c r="E32" s="28"/>
      <c r="F32" s="29"/>
      <c r="G32" s="28"/>
    </row>
    <row r="33" spans="3:7" ht="12.75">
      <c r="C33" s="5" t="s">
        <v>34</v>
      </c>
      <c r="D33" s="25" t="s">
        <v>114</v>
      </c>
      <c r="E33" s="23">
        <v>14</v>
      </c>
      <c r="F33" s="19">
        <v>28320</v>
      </c>
      <c r="G33" s="6" t="s">
        <v>118</v>
      </c>
    </row>
    <row r="34" spans="3:7" ht="12.75">
      <c r="C34" s="27"/>
      <c r="D34" s="31"/>
      <c r="E34" s="23"/>
      <c r="F34" s="19"/>
      <c r="G34" s="6"/>
    </row>
    <row r="35" spans="3:7" ht="13.5" thickBot="1">
      <c r="C35" s="7" t="s">
        <v>35</v>
      </c>
      <c r="D35" s="20"/>
      <c r="E35" s="20"/>
      <c r="F35" s="22">
        <f>SUM(F32:F34)</f>
        <v>28320</v>
      </c>
      <c r="G35" s="32"/>
    </row>
    <row r="36" spans="3:7" ht="12.75">
      <c r="C36" s="71" t="s">
        <v>36</v>
      </c>
      <c r="D36" s="28"/>
      <c r="E36" s="28"/>
      <c r="F36" s="29"/>
      <c r="G36" s="28"/>
    </row>
    <row r="37" spans="3:7" ht="12.75">
      <c r="C37" s="33" t="s">
        <v>37</v>
      </c>
      <c r="D37" t="s">
        <v>114</v>
      </c>
      <c r="E37" s="8">
        <v>14</v>
      </c>
      <c r="F37" s="19">
        <v>894</v>
      </c>
      <c r="G37" s="6" t="s">
        <v>123</v>
      </c>
    </row>
    <row r="38" spans="3:7" ht="12.75">
      <c r="C38" s="5"/>
      <c r="D38" s="23"/>
      <c r="E38" s="23"/>
      <c r="F38" s="26"/>
      <c r="G38" s="6"/>
    </row>
    <row r="39" spans="3:7" ht="13.5" thickBot="1">
      <c r="C39" s="72" t="s">
        <v>38</v>
      </c>
      <c r="D39" s="72"/>
      <c r="E39" s="72"/>
      <c r="F39" s="73">
        <f>SUM(F36:F38)</f>
        <v>894</v>
      </c>
      <c r="G39" s="34"/>
    </row>
    <row r="40" spans="3:7" ht="12.75">
      <c r="C40" s="71" t="s">
        <v>39</v>
      </c>
      <c r="D40" s="28"/>
      <c r="E40" s="28"/>
      <c r="F40" s="29"/>
      <c r="G40" s="28"/>
    </row>
    <row r="41" spans="3:7" ht="12.75">
      <c r="C41" s="5" t="s">
        <v>40</v>
      </c>
      <c r="D41" s="6" t="s">
        <v>114</v>
      </c>
      <c r="E41" s="8">
        <v>14</v>
      </c>
      <c r="F41" s="19">
        <v>9305</v>
      </c>
      <c r="G41" s="6" t="s">
        <v>124</v>
      </c>
    </row>
    <row r="42" spans="3:7" ht="12.75">
      <c r="C42" s="5"/>
      <c r="D42" s="8"/>
      <c r="E42" s="8"/>
      <c r="F42" s="19"/>
      <c r="G42" s="6"/>
    </row>
    <row r="43" spans="3:7" ht="12.75">
      <c r="C43" s="5"/>
      <c r="E43" s="8"/>
      <c r="F43" s="19"/>
      <c r="G43" s="6"/>
    </row>
    <row r="44" spans="3:7" ht="13.5" thickBot="1">
      <c r="C44" s="72" t="s">
        <v>35</v>
      </c>
      <c r="D44" s="72"/>
      <c r="E44" s="72"/>
      <c r="F44" s="73">
        <f>SUM(F40:F43)</f>
        <v>9305</v>
      </c>
      <c r="G44" s="32"/>
    </row>
    <row r="45" spans="3:7" ht="12.75">
      <c r="C45" s="71" t="s">
        <v>42</v>
      </c>
      <c r="D45" s="28"/>
      <c r="E45" s="28"/>
      <c r="F45" s="29"/>
      <c r="G45" s="30"/>
    </row>
    <row r="46" spans="3:7" ht="12.75">
      <c r="C46" s="5" t="s">
        <v>43</v>
      </c>
      <c r="D46" s="6" t="s">
        <v>114</v>
      </c>
      <c r="E46" s="8">
        <v>14</v>
      </c>
      <c r="F46" s="29">
        <v>268</v>
      </c>
      <c r="G46" s="6" t="s">
        <v>129</v>
      </c>
    </row>
    <row r="47" spans="3:7" ht="12.75">
      <c r="C47" s="5"/>
      <c r="D47" s="8"/>
      <c r="E47" s="8"/>
      <c r="F47" s="29"/>
      <c r="G47" s="6"/>
    </row>
    <row r="48" spans="3:7" ht="12.75">
      <c r="C48" s="5"/>
      <c r="D48" s="8"/>
      <c r="E48" s="8"/>
      <c r="F48" s="29"/>
      <c r="G48" s="6"/>
    </row>
    <row r="49" spans="3:7" ht="13.5" thickBot="1">
      <c r="C49" s="72" t="s">
        <v>44</v>
      </c>
      <c r="D49" s="72"/>
      <c r="E49" s="72"/>
      <c r="F49" s="73">
        <f>SUM(F45:F48)</f>
        <v>268</v>
      </c>
      <c r="G49" s="32"/>
    </row>
    <row r="50" spans="3:7" ht="12.75">
      <c r="C50" s="74" t="s">
        <v>119</v>
      </c>
      <c r="D50" s="35"/>
      <c r="E50" s="35"/>
      <c r="F50" s="36"/>
      <c r="G50" s="37"/>
    </row>
    <row r="51" spans="3:7" ht="12.75">
      <c r="C51" s="33" t="s">
        <v>45</v>
      </c>
      <c r="D51" s="6" t="s">
        <v>114</v>
      </c>
      <c r="E51" s="8">
        <v>14</v>
      </c>
      <c r="F51" s="29">
        <v>4724</v>
      </c>
      <c r="G51" s="6" t="s">
        <v>120</v>
      </c>
    </row>
    <row r="52" spans="3:7" ht="12.75">
      <c r="C52" s="33"/>
      <c r="D52" s="6" t="s">
        <v>114</v>
      </c>
      <c r="E52" s="8">
        <v>18</v>
      </c>
      <c r="F52" s="29">
        <v>122</v>
      </c>
      <c r="G52" s="6" t="s">
        <v>121</v>
      </c>
    </row>
    <row r="53" spans="3:7" ht="12.75">
      <c r="C53" s="5"/>
      <c r="D53" s="6" t="s">
        <v>114</v>
      </c>
      <c r="E53" s="8">
        <v>19</v>
      </c>
      <c r="F53" s="19">
        <v>62</v>
      </c>
      <c r="G53" s="6" t="s">
        <v>122</v>
      </c>
    </row>
    <row r="54" spans="3:7" ht="13.5" thickBot="1">
      <c r="C54" s="72" t="s">
        <v>46</v>
      </c>
      <c r="D54" s="72"/>
      <c r="E54" s="72"/>
      <c r="F54" s="73">
        <f>SUM(F50:F53)</f>
        <v>4908</v>
      </c>
      <c r="G54" s="32"/>
    </row>
    <row r="55" spans="3:7" ht="12.75">
      <c r="C55" s="71" t="s">
        <v>28</v>
      </c>
      <c r="D55" s="8"/>
      <c r="E55" s="28"/>
      <c r="F55" s="29"/>
      <c r="G55" s="30"/>
    </row>
    <row r="56" spans="3:7" ht="12.75">
      <c r="C56" s="5" t="s">
        <v>29</v>
      </c>
      <c r="D56" s="75" t="s">
        <v>114</v>
      </c>
      <c r="E56" s="8">
        <v>28</v>
      </c>
      <c r="F56" s="19">
        <v>68</v>
      </c>
      <c r="G56" s="6" t="s">
        <v>125</v>
      </c>
    </row>
    <row r="57" spans="3:7" ht="12.75">
      <c r="C57" s="5"/>
      <c r="D57" s="38"/>
      <c r="E57" s="8"/>
      <c r="F57" s="19"/>
      <c r="G57" s="6"/>
    </row>
    <row r="58" spans="3:7" ht="12.75">
      <c r="C58" s="5"/>
      <c r="D58" s="8"/>
      <c r="E58" s="8"/>
      <c r="F58" s="19"/>
      <c r="G58" s="6"/>
    </row>
    <row r="59" spans="3:7" ht="13.5" thickBot="1">
      <c r="C59" s="7" t="s">
        <v>29</v>
      </c>
      <c r="D59" s="20"/>
      <c r="E59" s="20"/>
      <c r="F59" s="22">
        <f>SUM(F55:F58)</f>
        <v>68</v>
      </c>
      <c r="G59" s="32"/>
    </row>
    <row r="60" spans="3:7" ht="12.75">
      <c r="C60" s="28"/>
      <c r="D60" s="28"/>
      <c r="E60" s="28"/>
      <c r="F60" s="29"/>
      <c r="G60" s="28"/>
    </row>
    <row r="61" spans="3:7" ht="12.75">
      <c r="C61" s="33"/>
      <c r="D61" s="8"/>
      <c r="E61" s="8"/>
      <c r="F61" s="26"/>
      <c r="G61" s="6"/>
    </row>
    <row r="62" spans="3:7" ht="12.75">
      <c r="C62" s="27"/>
      <c r="D62" s="23"/>
      <c r="E62" s="23"/>
      <c r="F62" s="26"/>
      <c r="G62" s="6"/>
    </row>
    <row r="63" spans="3:7" ht="13.5" thickBot="1">
      <c r="C63" s="20"/>
      <c r="D63" s="20"/>
      <c r="E63" s="20"/>
      <c r="F63" s="22"/>
      <c r="G63" s="32"/>
    </row>
    <row r="74" spans="3:7" ht="12.75">
      <c r="C74" s="1"/>
      <c r="D74" s="1"/>
      <c r="E74" s="1"/>
      <c r="F74" s="1"/>
      <c r="G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7" ht="12.75">
      <c r="C77" s="1"/>
      <c r="D77" s="3"/>
      <c r="E77" s="1"/>
      <c r="F77" s="39"/>
      <c r="G77" s="4"/>
    </row>
    <row r="78" spans="3:6" ht="12.75">
      <c r="C78" s="1"/>
      <c r="D78" s="1"/>
      <c r="E78" s="1"/>
      <c r="F78" s="1"/>
    </row>
    <row r="79" ht="12.75">
      <c r="C79" t="s">
        <v>109</v>
      </c>
    </row>
    <row r="80" spans="3:7" ht="12.75">
      <c r="C80" s="1" t="s">
        <v>135</v>
      </c>
      <c r="D80" s="1"/>
      <c r="E80" s="1"/>
      <c r="F80" s="1"/>
      <c r="G80" s="1"/>
    </row>
    <row r="81" spans="3:6" ht="12.75">
      <c r="C81" s="1" t="s">
        <v>0</v>
      </c>
      <c r="D81" s="1"/>
      <c r="E81" s="1"/>
      <c r="F81" s="1"/>
    </row>
    <row r="82" spans="3:6" ht="12.75">
      <c r="C82" s="1"/>
      <c r="D82" s="1"/>
      <c r="E82" s="1"/>
      <c r="F82" s="1"/>
    </row>
    <row r="83" spans="3:7" ht="12.75">
      <c r="C83" s="1"/>
      <c r="D83" s="3"/>
      <c r="E83" s="1"/>
      <c r="F83" s="39" t="s">
        <v>47</v>
      </c>
      <c r="G83" s="4" t="s">
        <v>110</v>
      </c>
    </row>
    <row r="84" spans="4:6" ht="12.75">
      <c r="D84" s="1"/>
      <c r="E84" s="1"/>
      <c r="F84" s="1"/>
    </row>
    <row r="85" spans="3:7" ht="12.75">
      <c r="C85" s="15" t="s">
        <v>19</v>
      </c>
      <c r="D85" s="15" t="s">
        <v>1</v>
      </c>
      <c r="E85" s="15" t="s">
        <v>2</v>
      </c>
      <c r="F85" s="15" t="s">
        <v>3</v>
      </c>
      <c r="G85" s="15" t="s">
        <v>4</v>
      </c>
    </row>
    <row r="86" spans="3:7" ht="12.75">
      <c r="C86" s="16" t="s">
        <v>20</v>
      </c>
      <c r="D86" s="15"/>
      <c r="E86" s="15"/>
      <c r="F86" s="17"/>
      <c r="G86" s="15"/>
    </row>
    <row r="87" spans="3:7" ht="12.75">
      <c r="C87" s="18" t="s">
        <v>21</v>
      </c>
      <c r="D87" s="6" t="s">
        <v>114</v>
      </c>
      <c r="E87" s="6">
        <v>14</v>
      </c>
      <c r="F87" s="19">
        <v>5436</v>
      </c>
      <c r="G87" s="6" t="s">
        <v>111</v>
      </c>
    </row>
    <row r="88" spans="3:7" ht="12.75">
      <c r="C88" s="18"/>
      <c r="D88" s="8"/>
      <c r="E88" s="6"/>
      <c r="F88" s="19"/>
      <c r="G88" s="6"/>
    </row>
    <row r="89" spans="3:7" ht="13.5" thickBot="1">
      <c r="C89" s="72" t="s">
        <v>23</v>
      </c>
      <c r="D89" s="76"/>
      <c r="E89" s="72"/>
      <c r="F89" s="73">
        <f>SUM(F86:F88)</f>
        <v>5436</v>
      </c>
      <c r="G89" s="72"/>
    </row>
    <row r="90" spans="3:7" ht="12.75">
      <c r="C90" s="25" t="s">
        <v>112</v>
      </c>
      <c r="D90" s="24"/>
      <c r="E90" s="25"/>
      <c r="F90" s="26"/>
      <c r="G90" s="25"/>
    </row>
    <row r="91" spans="3:7" ht="20.25" customHeight="1">
      <c r="C91" s="5" t="s">
        <v>113</v>
      </c>
      <c r="D91" s="6" t="s">
        <v>115</v>
      </c>
      <c r="E91" s="6">
        <v>14</v>
      </c>
      <c r="F91" s="19">
        <v>281</v>
      </c>
      <c r="G91" s="6" t="s">
        <v>24</v>
      </c>
    </row>
    <row r="92" spans="3:7" ht="12.75" hidden="1">
      <c r="C92" s="5"/>
      <c r="D92" s="6"/>
      <c r="E92" s="6"/>
      <c r="F92" s="19"/>
      <c r="G92" s="6" t="s">
        <v>24</v>
      </c>
    </row>
    <row r="93" spans="3:7" ht="12.75">
      <c r="C93" s="5"/>
      <c r="D93" s="6"/>
      <c r="E93" s="6"/>
      <c r="F93" s="19"/>
      <c r="G93" s="6"/>
    </row>
    <row r="94" spans="3:7" ht="12.75">
      <c r="C94" s="27"/>
      <c r="D94" s="25"/>
      <c r="E94" s="25"/>
      <c r="F94" s="26"/>
      <c r="G94" s="6"/>
    </row>
    <row r="95" spans="3:7" ht="12.75">
      <c r="C95" s="27"/>
      <c r="D95" s="25"/>
      <c r="E95" s="25"/>
      <c r="F95" s="26"/>
      <c r="G95" s="6"/>
    </row>
    <row r="96" spans="3:7" ht="12.75">
      <c r="C96" s="27"/>
      <c r="D96" s="25"/>
      <c r="E96" s="25"/>
      <c r="F96" s="26"/>
      <c r="G96" s="6"/>
    </row>
    <row r="97" spans="3:7" ht="13.5" thickBot="1">
      <c r="C97" s="72" t="s">
        <v>116</v>
      </c>
      <c r="D97" s="72"/>
      <c r="E97" s="72"/>
      <c r="F97" s="73">
        <f>SUM(F90:F96)</f>
        <v>281</v>
      </c>
      <c r="G97" s="72"/>
    </row>
    <row r="98" spans="3:7" ht="12.75">
      <c r="C98" s="25" t="s">
        <v>30</v>
      </c>
      <c r="D98" s="23"/>
      <c r="E98" s="23"/>
      <c r="F98" s="26"/>
      <c r="G98" s="25"/>
    </row>
    <row r="99" spans="3:7" ht="12.75">
      <c r="C99" s="27" t="s">
        <v>31</v>
      </c>
      <c r="D99" s="6" t="s">
        <v>115</v>
      </c>
      <c r="E99" s="23">
        <v>14</v>
      </c>
      <c r="F99" s="26">
        <v>1283</v>
      </c>
      <c r="G99" s="6" t="s">
        <v>117</v>
      </c>
    </row>
    <row r="100" spans="3:7" ht="12.75">
      <c r="C100" s="27"/>
      <c r="D100" s="23"/>
      <c r="E100" s="23"/>
      <c r="F100" s="26"/>
      <c r="G100" s="6"/>
    </row>
    <row r="101" spans="3:7" ht="12.75">
      <c r="C101" s="27"/>
      <c r="D101" s="23"/>
      <c r="E101" s="23"/>
      <c r="F101" s="26"/>
      <c r="G101" s="6"/>
    </row>
    <row r="102" spans="3:7" ht="12.75">
      <c r="C102" s="27"/>
      <c r="D102" s="23"/>
      <c r="E102" s="23"/>
      <c r="F102" s="26"/>
      <c r="G102" s="6"/>
    </row>
    <row r="103" spans="3:7" ht="12.75">
      <c r="C103" s="27"/>
      <c r="D103" s="23"/>
      <c r="E103" s="23"/>
      <c r="F103" s="26"/>
      <c r="G103" s="6"/>
    </row>
    <row r="104" spans="3:7" ht="13.5" thickBot="1">
      <c r="C104" s="72" t="s">
        <v>32</v>
      </c>
      <c r="D104" s="72"/>
      <c r="E104" s="72"/>
      <c r="F104" s="73">
        <f>SUM(F98:F103)</f>
        <v>1283</v>
      </c>
      <c r="G104" s="7"/>
    </row>
    <row r="105" spans="3:7" ht="12.75">
      <c r="C105" s="71" t="s">
        <v>33</v>
      </c>
      <c r="D105" s="28"/>
      <c r="E105" s="28"/>
      <c r="F105" s="29"/>
      <c r="G105" s="28"/>
    </row>
    <row r="106" spans="3:7" ht="12.75">
      <c r="C106" s="5" t="s">
        <v>34</v>
      </c>
      <c r="D106" s="25" t="s">
        <v>114</v>
      </c>
      <c r="E106" s="23">
        <v>14</v>
      </c>
      <c r="F106" s="19">
        <v>1106</v>
      </c>
      <c r="G106" s="6" t="s">
        <v>118</v>
      </c>
    </row>
    <row r="107" spans="3:7" ht="12.75">
      <c r="C107" s="27"/>
      <c r="D107" s="31"/>
      <c r="E107" s="23"/>
      <c r="F107" s="19"/>
      <c r="G107" s="6"/>
    </row>
    <row r="108" spans="3:7" ht="13.5" thickBot="1">
      <c r="C108" s="7" t="s">
        <v>35</v>
      </c>
      <c r="D108" s="20"/>
      <c r="E108" s="20"/>
      <c r="F108" s="22">
        <f>SUM(F105:F107)</f>
        <v>1106</v>
      </c>
      <c r="G108" s="32"/>
    </row>
    <row r="109" spans="3:7" ht="12.75">
      <c r="C109" s="71" t="s">
        <v>36</v>
      </c>
      <c r="D109" s="28"/>
      <c r="E109" s="28"/>
      <c r="F109" s="29"/>
      <c r="G109" s="28"/>
    </row>
    <row r="110" spans="3:7" ht="12.75">
      <c r="C110" s="33" t="s">
        <v>37</v>
      </c>
      <c r="D110" t="s">
        <v>114</v>
      </c>
      <c r="E110" s="8">
        <v>14</v>
      </c>
      <c r="F110" s="19">
        <v>35</v>
      </c>
      <c r="G110" s="6" t="s">
        <v>123</v>
      </c>
    </row>
    <row r="111" spans="3:7" ht="12.75">
      <c r="C111" s="5"/>
      <c r="D111" s="23"/>
      <c r="E111" s="23"/>
      <c r="F111" s="26"/>
      <c r="G111" s="6"/>
    </row>
    <row r="112" spans="3:7" ht="13.5" thickBot="1">
      <c r="C112" s="72" t="s">
        <v>38</v>
      </c>
      <c r="D112" s="72"/>
      <c r="E112" s="72"/>
      <c r="F112" s="73">
        <f>SUM(F109:F111)</f>
        <v>35</v>
      </c>
      <c r="G112" s="34"/>
    </row>
    <row r="113" spans="3:7" ht="12.75">
      <c r="C113" s="71" t="s">
        <v>39</v>
      </c>
      <c r="D113" s="28"/>
      <c r="E113" s="28"/>
      <c r="F113" s="29"/>
      <c r="G113" s="28"/>
    </row>
    <row r="114" spans="3:7" ht="12.75">
      <c r="C114" s="5" t="s">
        <v>40</v>
      </c>
      <c r="D114" s="6" t="s">
        <v>114</v>
      </c>
      <c r="E114" s="8">
        <v>14</v>
      </c>
      <c r="F114" s="19">
        <v>364</v>
      </c>
      <c r="G114" s="6" t="s">
        <v>124</v>
      </c>
    </row>
    <row r="115" spans="3:7" ht="12.75">
      <c r="C115" s="5"/>
      <c r="D115" s="8"/>
      <c r="E115" s="8"/>
      <c r="F115" s="19"/>
      <c r="G115" s="6"/>
    </row>
    <row r="116" spans="3:7" ht="12.75">
      <c r="C116" s="5"/>
      <c r="E116" s="8"/>
      <c r="F116" s="19"/>
      <c r="G116" s="6"/>
    </row>
    <row r="117" spans="3:7" ht="13.5" thickBot="1">
      <c r="C117" s="72" t="s">
        <v>41</v>
      </c>
      <c r="D117" s="72"/>
      <c r="E117" s="72"/>
      <c r="F117" s="73">
        <f>SUM(F113:F116)</f>
        <v>364</v>
      </c>
      <c r="G117" s="32"/>
    </row>
    <row r="118" spans="3:7" ht="12.75">
      <c r="C118" s="71" t="s">
        <v>42</v>
      </c>
      <c r="D118" s="28"/>
      <c r="E118" s="28"/>
      <c r="F118" s="29"/>
      <c r="G118" s="30"/>
    </row>
    <row r="119" spans="3:7" ht="12.75">
      <c r="C119" s="5" t="s">
        <v>43</v>
      </c>
      <c r="D119" s="6" t="s">
        <v>114</v>
      </c>
      <c r="E119" s="8">
        <v>14</v>
      </c>
      <c r="F119" s="29">
        <v>11</v>
      </c>
      <c r="G119" s="6" t="s">
        <v>129</v>
      </c>
    </row>
    <row r="120" spans="3:7" ht="12.75">
      <c r="C120" s="5"/>
      <c r="D120" s="8"/>
      <c r="E120" s="8"/>
      <c r="F120" s="29"/>
      <c r="G120" s="6"/>
    </row>
    <row r="121" spans="3:7" ht="12.75">
      <c r="C121" s="5"/>
      <c r="D121" s="8"/>
      <c r="E121" s="8"/>
      <c r="F121" s="29"/>
      <c r="G121" s="6"/>
    </row>
    <row r="122" spans="3:7" ht="13.5" thickBot="1">
      <c r="C122" s="72" t="s">
        <v>44</v>
      </c>
      <c r="D122" s="72"/>
      <c r="E122" s="72"/>
      <c r="F122" s="73">
        <f>SUM(F118:F121)</f>
        <v>11</v>
      </c>
      <c r="G122" s="32"/>
    </row>
    <row r="123" spans="3:7" ht="12.75">
      <c r="C123" s="74" t="s">
        <v>119</v>
      </c>
      <c r="D123" s="35"/>
      <c r="E123" s="35"/>
      <c r="F123" s="36"/>
      <c r="G123" s="37"/>
    </row>
    <row r="124" spans="3:7" ht="12.75">
      <c r="C124" s="33" t="s">
        <v>45</v>
      </c>
      <c r="D124" s="6" t="s">
        <v>114</v>
      </c>
      <c r="E124" s="8">
        <v>14</v>
      </c>
      <c r="F124" s="29">
        <v>60</v>
      </c>
      <c r="G124" s="6" t="s">
        <v>128</v>
      </c>
    </row>
    <row r="125" spans="3:7" ht="12.75">
      <c r="C125" s="33"/>
      <c r="D125" s="6"/>
      <c r="E125" s="8"/>
      <c r="F125" s="29"/>
      <c r="G125" s="6"/>
    </row>
    <row r="126" spans="3:7" ht="12.75">
      <c r="C126" s="5"/>
      <c r="D126" s="6"/>
      <c r="E126" s="8"/>
      <c r="F126" s="19"/>
      <c r="G126" s="6"/>
    </row>
    <row r="127" spans="3:7" ht="13.5" thickBot="1">
      <c r="C127" s="72" t="s">
        <v>46</v>
      </c>
      <c r="D127" s="72"/>
      <c r="E127" s="72"/>
      <c r="F127" s="73">
        <f>SUM(F123:F126)</f>
        <v>60</v>
      </c>
      <c r="G127" s="32"/>
    </row>
    <row r="128" spans="3:7" ht="12.75">
      <c r="C128" s="71"/>
      <c r="D128" s="8"/>
      <c r="E128" s="28"/>
      <c r="F128" s="29"/>
      <c r="G128" s="30"/>
    </row>
    <row r="129" spans="3:7" ht="12.75">
      <c r="C129" s="5"/>
      <c r="D129" s="75"/>
      <c r="E129" s="8"/>
      <c r="F129" s="19"/>
      <c r="G129" s="6"/>
    </row>
    <row r="130" spans="3:7" ht="12.75">
      <c r="C130" s="5"/>
      <c r="D130" s="38"/>
      <c r="E130" s="8"/>
      <c r="F130" s="19"/>
      <c r="G130" s="6"/>
    </row>
    <row r="131" spans="3:7" ht="12.75">
      <c r="C131" s="5"/>
      <c r="D131" s="8"/>
      <c r="E131" s="8"/>
      <c r="F131" s="19"/>
      <c r="G131" s="6"/>
    </row>
    <row r="132" spans="3:7" ht="12.75" customHeight="1" thickBot="1">
      <c r="C132" s="7"/>
      <c r="D132" s="20"/>
      <c r="E132" s="20"/>
      <c r="F132" s="22"/>
      <c r="G132" s="32"/>
    </row>
    <row r="133" spans="3:7" ht="12.75">
      <c r="C133" s="28"/>
      <c r="D133" s="28"/>
      <c r="E133" s="28"/>
      <c r="F133" s="29"/>
      <c r="G133" s="28"/>
    </row>
    <row r="134" spans="3:7" ht="12.75">
      <c r="C134" s="33"/>
      <c r="D134" s="8"/>
      <c r="E134" s="8"/>
      <c r="F134" s="26"/>
      <c r="G134" s="6"/>
    </row>
    <row r="135" spans="3:7" ht="12.75">
      <c r="C135" s="27"/>
      <c r="D135" s="23"/>
      <c r="E135" s="23"/>
      <c r="F135" s="26"/>
      <c r="G135" s="6"/>
    </row>
    <row r="136" spans="3:7" ht="13.5" thickBot="1">
      <c r="C136" s="20"/>
      <c r="D136" s="20"/>
      <c r="E136" s="20"/>
      <c r="F136" s="22"/>
      <c r="G136" s="32"/>
    </row>
    <row r="140" ht="12.75">
      <c r="C140" t="s">
        <v>109</v>
      </c>
    </row>
    <row r="141" spans="3:7" ht="12.75">
      <c r="C141" s="1" t="s">
        <v>126</v>
      </c>
      <c r="D141" s="1"/>
      <c r="E141" s="1"/>
      <c r="F141" s="1"/>
      <c r="G141" s="1"/>
    </row>
    <row r="142" spans="3:6" ht="12.75">
      <c r="C142" s="1" t="s">
        <v>0</v>
      </c>
      <c r="D142" s="1"/>
      <c r="E142" s="1"/>
      <c r="F142" s="1"/>
    </row>
    <row r="143" spans="3:6" ht="12.75">
      <c r="C143" s="1"/>
      <c r="D143" s="1"/>
      <c r="E143" s="1"/>
      <c r="F143" s="1"/>
    </row>
    <row r="144" spans="3:7" ht="12.75">
      <c r="C144" s="1"/>
      <c r="D144" s="3"/>
      <c r="E144" s="1"/>
      <c r="F144" s="39" t="s">
        <v>47</v>
      </c>
      <c r="G144" s="4" t="s">
        <v>130</v>
      </c>
    </row>
    <row r="145" spans="4:6" ht="12.75">
      <c r="D145" s="1"/>
      <c r="E145" s="1"/>
      <c r="F145" s="1"/>
    </row>
    <row r="146" spans="3:7" ht="12.75">
      <c r="C146" s="15" t="s">
        <v>19</v>
      </c>
      <c r="D146" s="15" t="s">
        <v>1</v>
      </c>
      <c r="E146" s="15" t="s">
        <v>2</v>
      </c>
      <c r="F146" s="15" t="s">
        <v>3</v>
      </c>
      <c r="G146" s="15" t="s">
        <v>4</v>
      </c>
    </row>
    <row r="147" spans="3:7" ht="12.75">
      <c r="C147" s="16" t="s">
        <v>20</v>
      </c>
      <c r="D147" s="15"/>
      <c r="E147" s="15"/>
      <c r="F147" s="17">
        <v>144224</v>
      </c>
      <c r="G147" s="15"/>
    </row>
    <row r="148" spans="3:7" ht="12.75">
      <c r="C148" s="18" t="s">
        <v>21</v>
      </c>
      <c r="D148" s="6" t="s">
        <v>22</v>
      </c>
      <c r="E148" s="6">
        <v>12</v>
      </c>
      <c r="F148" s="19">
        <v>173300</v>
      </c>
      <c r="G148" s="6" t="s">
        <v>111</v>
      </c>
    </row>
    <row r="149" spans="3:7" ht="12.75">
      <c r="C149" s="18"/>
      <c r="D149" s="8"/>
      <c r="E149" s="6"/>
      <c r="F149" s="19"/>
      <c r="G149" s="6"/>
    </row>
    <row r="150" spans="3:7" ht="13.5" thickBot="1">
      <c r="C150" s="20" t="s">
        <v>23</v>
      </c>
      <c r="D150" s="21"/>
      <c r="E150" s="7"/>
      <c r="F150" s="22">
        <f>SUM(F147:F149)</f>
        <v>317524</v>
      </c>
      <c r="G150" s="7"/>
    </row>
    <row r="151" spans="3:7" ht="12.75">
      <c r="C151" s="25" t="s">
        <v>112</v>
      </c>
      <c r="D151" s="24"/>
      <c r="E151" s="25"/>
      <c r="F151" s="26">
        <v>6534</v>
      </c>
      <c r="G151" s="25"/>
    </row>
    <row r="152" spans="3:7" ht="12.75">
      <c r="C152" s="5" t="s">
        <v>113</v>
      </c>
      <c r="D152" s="6" t="s">
        <v>22</v>
      </c>
      <c r="E152" s="6">
        <v>12</v>
      </c>
      <c r="F152" s="19">
        <v>7222</v>
      </c>
      <c r="G152" s="6" t="s">
        <v>24</v>
      </c>
    </row>
    <row r="153" spans="3:7" ht="12.75">
      <c r="C153" s="5"/>
      <c r="D153" s="6"/>
      <c r="E153" s="6"/>
      <c r="F153" s="19"/>
      <c r="G153" s="6"/>
    </row>
    <row r="154" spans="3:7" ht="12.75">
      <c r="C154" s="5"/>
      <c r="D154" s="6"/>
      <c r="E154" s="6"/>
      <c r="F154" s="19"/>
      <c r="G154" s="6"/>
    </row>
    <row r="155" spans="3:7" ht="12.75">
      <c r="C155" s="27"/>
      <c r="D155" s="25"/>
      <c r="E155" s="25"/>
      <c r="F155" s="26"/>
      <c r="G155" s="6"/>
    </row>
    <row r="156" spans="3:7" ht="12.75">
      <c r="C156" s="27"/>
      <c r="D156" s="25"/>
      <c r="E156" s="25"/>
      <c r="F156" s="26"/>
      <c r="G156" s="6"/>
    </row>
    <row r="157" spans="3:7" ht="13.5" thickBot="1">
      <c r="C157" s="7" t="s">
        <v>116</v>
      </c>
      <c r="D157" s="20"/>
      <c r="E157" s="20"/>
      <c r="F157" s="22">
        <f>SUM(F151:F156)</f>
        <v>13756</v>
      </c>
      <c r="G157" s="7"/>
    </row>
    <row r="158" spans="3:7" ht="12.75">
      <c r="C158" s="25" t="s">
        <v>30</v>
      </c>
      <c r="D158" s="23"/>
      <c r="E158" s="23"/>
      <c r="F158" s="26">
        <v>28173</v>
      </c>
      <c r="G158" s="25"/>
    </row>
    <row r="159" spans="3:7" ht="12.75">
      <c r="C159" s="27" t="s">
        <v>31</v>
      </c>
      <c r="D159" s="6" t="s">
        <v>22</v>
      </c>
      <c r="E159" s="23">
        <v>12</v>
      </c>
      <c r="F159" s="26">
        <v>844</v>
      </c>
      <c r="G159" s="6" t="s">
        <v>131</v>
      </c>
    </row>
    <row r="160" spans="3:7" ht="12.75">
      <c r="C160" s="27"/>
      <c r="D160" s="23"/>
      <c r="E160" s="23"/>
      <c r="F160" s="26"/>
      <c r="G160" s="6"/>
    </row>
    <row r="161" spans="3:7" ht="12.75">
      <c r="C161" s="27"/>
      <c r="D161" s="23"/>
      <c r="E161" s="23"/>
      <c r="F161" s="26"/>
      <c r="G161" s="6"/>
    </row>
    <row r="162" spans="3:7" ht="12.75">
      <c r="C162" s="27"/>
      <c r="D162" s="23"/>
      <c r="E162" s="23"/>
      <c r="F162" s="26"/>
      <c r="G162" s="6"/>
    </row>
    <row r="163" spans="3:7" ht="12.75">
      <c r="C163" s="27"/>
      <c r="D163" s="23"/>
      <c r="E163" s="23"/>
      <c r="F163" s="26"/>
      <c r="G163" s="6"/>
    </row>
    <row r="164" spans="3:7" ht="13.5" thickBot="1">
      <c r="C164" s="72" t="s">
        <v>32</v>
      </c>
      <c r="D164" s="72"/>
      <c r="E164" s="72"/>
      <c r="F164" s="73">
        <f>SUM(F158:F163)</f>
        <v>29017</v>
      </c>
      <c r="G164" s="7"/>
    </row>
    <row r="165" spans="3:7" ht="12.75">
      <c r="C165" s="71" t="s">
        <v>33</v>
      </c>
      <c r="D165" s="28"/>
      <c r="E165" s="28"/>
      <c r="F165" s="26">
        <v>28320</v>
      </c>
      <c r="G165" s="28"/>
    </row>
    <row r="166" spans="3:7" ht="12.75">
      <c r="C166" s="5" t="s">
        <v>34</v>
      </c>
      <c r="D166" s="25" t="s">
        <v>22</v>
      </c>
      <c r="E166" s="23">
        <v>12</v>
      </c>
      <c r="F166" s="19">
        <v>28877</v>
      </c>
      <c r="G166" s="6" t="s">
        <v>118</v>
      </c>
    </row>
    <row r="167" spans="3:7" ht="12.75">
      <c r="C167" s="27"/>
      <c r="D167" s="31"/>
      <c r="E167" s="23"/>
      <c r="F167" s="19"/>
      <c r="G167" s="6"/>
    </row>
    <row r="168" spans="3:7" ht="13.5" thickBot="1">
      <c r="C168" s="7" t="s">
        <v>35</v>
      </c>
      <c r="D168" s="20"/>
      <c r="E168" s="20"/>
      <c r="F168" s="22">
        <f>SUM(F165:F167)</f>
        <v>57197</v>
      </c>
      <c r="G168" s="32"/>
    </row>
    <row r="169" spans="3:7" ht="12.75">
      <c r="C169" s="71" t="s">
        <v>36</v>
      </c>
      <c r="D169" s="28"/>
      <c r="E169" s="28"/>
      <c r="F169" s="29">
        <v>894</v>
      </c>
      <c r="G169" s="28"/>
    </row>
    <row r="170" spans="3:7" ht="12.75">
      <c r="C170" s="33" t="s">
        <v>37</v>
      </c>
      <c r="D170" t="s">
        <v>22</v>
      </c>
      <c r="E170" s="8">
        <v>12</v>
      </c>
      <c r="F170" s="19">
        <v>906</v>
      </c>
      <c r="G170" s="6" t="s">
        <v>123</v>
      </c>
    </row>
    <row r="171" spans="3:7" ht="12.75">
      <c r="C171" s="5"/>
      <c r="D171" s="23"/>
      <c r="E171" s="23"/>
      <c r="F171" s="26"/>
      <c r="G171" s="6"/>
    </row>
    <row r="172" spans="3:7" ht="13.5" thickBot="1">
      <c r="C172" s="72" t="s">
        <v>38</v>
      </c>
      <c r="D172" s="72"/>
      <c r="E172" s="72"/>
      <c r="F172" s="73">
        <f>SUM(F169:F171)</f>
        <v>1800</v>
      </c>
      <c r="G172" s="34"/>
    </row>
    <row r="173" spans="3:7" ht="12.75">
      <c r="C173" s="71" t="s">
        <v>39</v>
      </c>
      <c r="D173" s="28"/>
      <c r="E173" s="28"/>
      <c r="F173" s="29">
        <v>9305</v>
      </c>
      <c r="G173" s="28"/>
    </row>
    <row r="174" spans="3:7" ht="12.75">
      <c r="C174" s="5" t="s">
        <v>40</v>
      </c>
      <c r="D174" s="6" t="s">
        <v>22</v>
      </c>
      <c r="E174" s="8">
        <v>12</v>
      </c>
      <c r="F174" s="19">
        <v>9431</v>
      </c>
      <c r="G174" s="6" t="s">
        <v>124</v>
      </c>
    </row>
    <row r="175" spans="3:7" ht="12.75">
      <c r="C175" s="5"/>
      <c r="D175" s="8"/>
      <c r="E175" s="8"/>
      <c r="F175" s="19"/>
      <c r="G175" s="6"/>
    </row>
    <row r="176" spans="3:7" ht="12.75">
      <c r="C176" s="5"/>
      <c r="E176" s="8"/>
      <c r="F176" s="19"/>
      <c r="G176" s="6"/>
    </row>
    <row r="177" spans="3:7" ht="13.5" thickBot="1">
      <c r="C177" s="72" t="s">
        <v>41</v>
      </c>
      <c r="D177" s="72"/>
      <c r="E177" s="72"/>
      <c r="F177" s="73">
        <f>SUM(F173:F176)</f>
        <v>18736</v>
      </c>
      <c r="G177" s="32"/>
    </row>
    <row r="178" spans="3:7" ht="12.75">
      <c r="C178" s="71" t="s">
        <v>42</v>
      </c>
      <c r="D178" s="28"/>
      <c r="E178" s="28"/>
      <c r="F178" s="29">
        <v>268</v>
      </c>
      <c r="G178" s="30"/>
    </row>
    <row r="179" spans="3:7" ht="12.75">
      <c r="C179" s="5" t="s">
        <v>43</v>
      </c>
      <c r="D179" s="6" t="s">
        <v>22</v>
      </c>
      <c r="E179" s="8">
        <v>12</v>
      </c>
      <c r="F179" s="29">
        <v>278</v>
      </c>
      <c r="G179" s="6" t="s">
        <v>129</v>
      </c>
    </row>
    <row r="180" spans="3:7" ht="12.75">
      <c r="C180" s="5"/>
      <c r="D180" s="8"/>
      <c r="E180" s="8"/>
      <c r="F180" s="29"/>
      <c r="G180" s="6"/>
    </row>
    <row r="181" spans="3:7" ht="12.75">
      <c r="C181" s="5"/>
      <c r="D181" s="8"/>
      <c r="E181" s="8"/>
      <c r="F181" s="29"/>
      <c r="G181" s="6"/>
    </row>
    <row r="182" spans="3:7" ht="13.5" thickBot="1">
      <c r="C182" s="72" t="s">
        <v>44</v>
      </c>
      <c r="D182" s="72"/>
      <c r="E182" s="72"/>
      <c r="F182" s="73">
        <f>SUM(F178:F181)</f>
        <v>546</v>
      </c>
      <c r="G182" s="32"/>
    </row>
    <row r="183" spans="3:7" ht="12.75">
      <c r="C183" s="74" t="s">
        <v>119</v>
      </c>
      <c r="D183" s="35"/>
      <c r="E183" s="35"/>
      <c r="F183" s="36">
        <v>4908</v>
      </c>
      <c r="G183" s="37"/>
    </row>
    <row r="184" spans="3:7" ht="12.75">
      <c r="C184" s="33" t="s">
        <v>45</v>
      </c>
      <c r="D184" s="6" t="s">
        <v>22</v>
      </c>
      <c r="E184" s="8">
        <v>12</v>
      </c>
      <c r="F184" s="29">
        <v>3936</v>
      </c>
      <c r="G184" s="6" t="s">
        <v>120</v>
      </c>
    </row>
    <row r="185" spans="3:7" ht="12.75">
      <c r="C185" s="33"/>
      <c r="D185" s="6"/>
      <c r="E185" s="8"/>
      <c r="F185" s="29"/>
      <c r="G185" s="6"/>
    </row>
    <row r="186" spans="3:7" ht="12.75">
      <c r="C186" s="5"/>
      <c r="D186" s="6"/>
      <c r="E186" s="8"/>
      <c r="F186" s="19"/>
      <c r="G186" s="6"/>
    </row>
    <row r="187" spans="3:7" ht="13.5" thickBot="1">
      <c r="C187" s="72" t="s">
        <v>46</v>
      </c>
      <c r="D187" s="72"/>
      <c r="E187" s="72"/>
      <c r="F187" s="73">
        <f>SUM(F183:F186)</f>
        <v>8844</v>
      </c>
      <c r="G187" s="32"/>
    </row>
    <row r="188" spans="3:7" ht="12.75">
      <c r="C188" s="71"/>
      <c r="D188" s="8"/>
      <c r="E188" s="28"/>
      <c r="F188" s="29"/>
      <c r="G188" s="30"/>
    </row>
    <row r="189" spans="3:7" ht="12.75">
      <c r="C189" s="5"/>
      <c r="D189" s="75"/>
      <c r="E189" s="8"/>
      <c r="F189" s="19"/>
      <c r="G189" s="6"/>
    </row>
    <row r="190" spans="3:7" ht="12.75">
      <c r="C190" s="5"/>
      <c r="D190" s="38"/>
      <c r="E190" s="8"/>
      <c r="F190" s="19"/>
      <c r="G190" s="6"/>
    </row>
    <row r="191" spans="3:7" ht="12.75">
      <c r="C191" s="5"/>
      <c r="D191" s="8"/>
      <c r="E191" s="8"/>
      <c r="F191" s="19"/>
      <c r="G191" s="6"/>
    </row>
    <row r="192" spans="3:7" ht="13.5" thickBot="1">
      <c r="C192" s="7"/>
      <c r="D192" s="20"/>
      <c r="E192" s="20"/>
      <c r="F192" s="22"/>
      <c r="G192" s="32"/>
    </row>
    <row r="193" spans="3:7" ht="12.75">
      <c r="C193" s="28"/>
      <c r="D193" s="28"/>
      <c r="E193" s="28"/>
      <c r="F193" s="29"/>
      <c r="G193" s="28"/>
    </row>
    <row r="194" spans="3:6" ht="12.75">
      <c r="C194" s="1"/>
      <c r="D194" s="1"/>
      <c r="E194" s="1"/>
      <c r="F194" s="1"/>
    </row>
    <row r="195" ht="12.75">
      <c r="C195" t="s">
        <v>109</v>
      </c>
    </row>
    <row r="196" spans="3:7" ht="12.75">
      <c r="C196" s="1" t="s">
        <v>135</v>
      </c>
      <c r="D196" s="1"/>
      <c r="E196" s="1"/>
      <c r="F196" s="1"/>
      <c r="G196" s="1"/>
    </row>
    <row r="197" spans="3:6" ht="12.75">
      <c r="C197" s="1" t="s">
        <v>0</v>
      </c>
      <c r="D197" s="1"/>
      <c r="E197" s="1"/>
      <c r="F197" s="1"/>
    </row>
    <row r="198" spans="3:6" ht="12.75">
      <c r="C198" s="1"/>
      <c r="D198" s="1"/>
      <c r="E198" s="1"/>
      <c r="F198" s="1"/>
    </row>
    <row r="199" spans="3:7" ht="12.75">
      <c r="C199" s="1"/>
      <c r="D199" s="3"/>
      <c r="E199" s="1"/>
      <c r="F199" s="39" t="s">
        <v>47</v>
      </c>
      <c r="G199" s="4" t="s">
        <v>132</v>
      </c>
    </row>
    <row r="200" spans="4:6" ht="12.75">
      <c r="D200" s="1"/>
      <c r="E200" s="1"/>
      <c r="F200" s="1"/>
    </row>
    <row r="201" spans="3:7" ht="12.75">
      <c r="C201" s="15" t="s">
        <v>19</v>
      </c>
      <c r="D201" s="15" t="s">
        <v>1</v>
      </c>
      <c r="E201" s="15" t="s">
        <v>2</v>
      </c>
      <c r="F201" s="15" t="s">
        <v>3</v>
      </c>
      <c r="G201" s="15" t="s">
        <v>4</v>
      </c>
    </row>
    <row r="202" spans="3:7" ht="12.75">
      <c r="C202" s="16" t="s">
        <v>20</v>
      </c>
      <c r="D202" s="15"/>
      <c r="E202" s="15"/>
      <c r="F202" s="17">
        <v>5436</v>
      </c>
      <c r="G202" s="15"/>
    </row>
    <row r="203" spans="3:7" ht="12.75">
      <c r="C203" s="18" t="s">
        <v>21</v>
      </c>
      <c r="D203" s="6" t="s">
        <v>22</v>
      </c>
      <c r="E203" s="6">
        <v>12</v>
      </c>
      <c r="F203" s="19">
        <v>6719</v>
      </c>
      <c r="G203" s="6" t="s">
        <v>111</v>
      </c>
    </row>
    <row r="204" spans="3:7" ht="12.75">
      <c r="C204" s="18"/>
      <c r="D204" s="8"/>
      <c r="E204" s="6"/>
      <c r="F204" s="19"/>
      <c r="G204" s="6"/>
    </row>
    <row r="205" spans="3:7" ht="13.5" thickBot="1">
      <c r="C205" s="72" t="s">
        <v>23</v>
      </c>
      <c r="D205" s="76"/>
      <c r="E205" s="72"/>
      <c r="F205" s="73">
        <f>SUM(F202:F204)</f>
        <v>12155</v>
      </c>
      <c r="G205" s="72"/>
    </row>
    <row r="206" spans="3:7" ht="12.75">
      <c r="C206" s="25" t="s">
        <v>112</v>
      </c>
      <c r="D206" s="24"/>
      <c r="E206" s="25"/>
      <c r="F206" s="26">
        <v>281</v>
      </c>
      <c r="G206" s="25"/>
    </row>
    <row r="207" spans="3:7" ht="12.75">
      <c r="C207" s="5" t="s">
        <v>113</v>
      </c>
      <c r="D207" s="6" t="s">
        <v>22</v>
      </c>
      <c r="E207" s="6">
        <v>12</v>
      </c>
      <c r="F207" s="19">
        <v>302</v>
      </c>
      <c r="G207" s="6" t="s">
        <v>24</v>
      </c>
    </row>
    <row r="208" spans="3:7" ht="12.75">
      <c r="C208" s="5"/>
      <c r="D208" s="6"/>
      <c r="E208" s="6"/>
      <c r="F208" s="19"/>
      <c r="G208" s="6"/>
    </row>
    <row r="209" spans="3:7" ht="12.75">
      <c r="C209" s="5"/>
      <c r="D209" s="6"/>
      <c r="E209" s="6"/>
      <c r="F209" s="19"/>
      <c r="G209" s="6"/>
    </row>
    <row r="210" spans="3:7" ht="12.75">
      <c r="C210" s="27"/>
      <c r="D210" s="25"/>
      <c r="E210" s="25"/>
      <c r="F210" s="26"/>
      <c r="G210" s="6"/>
    </row>
    <row r="211" spans="3:7" ht="12.75">
      <c r="C211" s="27"/>
      <c r="D211" s="25"/>
      <c r="E211" s="25"/>
      <c r="F211" s="26"/>
      <c r="G211" s="6"/>
    </row>
    <row r="212" spans="3:7" ht="12.75">
      <c r="C212" s="27"/>
      <c r="D212" s="25"/>
      <c r="E212" s="25"/>
      <c r="F212" s="26"/>
      <c r="G212" s="6"/>
    </row>
    <row r="213" spans="3:7" ht="13.5" thickBot="1">
      <c r="C213" s="72" t="s">
        <v>116</v>
      </c>
      <c r="D213" s="72"/>
      <c r="E213" s="72"/>
      <c r="F213" s="73">
        <f>SUM(F206:F212)</f>
        <v>583</v>
      </c>
      <c r="G213" s="72"/>
    </row>
    <row r="214" spans="3:7" ht="12.75">
      <c r="C214" s="77" t="s">
        <v>30</v>
      </c>
      <c r="D214" s="23"/>
      <c r="E214" s="23"/>
      <c r="F214" s="26">
        <v>1283</v>
      </c>
      <c r="G214" s="25" t="s">
        <v>136</v>
      </c>
    </row>
    <row r="215" spans="3:7" ht="12.75">
      <c r="C215" s="27" t="s">
        <v>31</v>
      </c>
      <c r="D215" s="6"/>
      <c r="E215" s="23"/>
      <c r="F215" s="26">
        <v>0</v>
      </c>
      <c r="G215" s="6"/>
    </row>
    <row r="216" spans="3:7" ht="12.75">
      <c r="C216" s="27"/>
      <c r="D216" s="23"/>
      <c r="E216" s="23"/>
      <c r="F216" s="26"/>
      <c r="G216" s="6"/>
    </row>
    <row r="217" spans="3:7" ht="12.75">
      <c r="C217" s="27"/>
      <c r="D217" s="23"/>
      <c r="E217" s="23"/>
      <c r="F217" s="26"/>
      <c r="G217" s="6"/>
    </row>
    <row r="218" spans="3:7" ht="12.75">
      <c r="C218" s="27"/>
      <c r="D218" s="23"/>
      <c r="E218" s="23"/>
      <c r="F218" s="26"/>
      <c r="G218" s="6"/>
    </row>
    <row r="219" spans="3:7" ht="12.75">
      <c r="C219" s="27"/>
      <c r="D219" s="23"/>
      <c r="E219" s="23"/>
      <c r="F219" s="26"/>
      <c r="G219" s="6"/>
    </row>
    <row r="220" spans="3:7" ht="13.5" thickBot="1">
      <c r="C220" s="72" t="s">
        <v>32</v>
      </c>
      <c r="D220" s="72"/>
      <c r="E220" s="72"/>
      <c r="F220" s="73">
        <f>SUM(F214:F219)</f>
        <v>1283</v>
      </c>
      <c r="G220" s="7"/>
    </row>
    <row r="221" spans="3:7" ht="12.75">
      <c r="C221" s="71" t="s">
        <v>33</v>
      </c>
      <c r="D221" s="28"/>
      <c r="E221" s="28"/>
      <c r="F221" s="29">
        <v>1106</v>
      </c>
      <c r="G221" s="28"/>
    </row>
    <row r="222" spans="3:7" ht="12.75">
      <c r="C222" s="5" t="s">
        <v>34</v>
      </c>
      <c r="D222" s="25" t="s">
        <v>22</v>
      </c>
      <c r="E222" s="23">
        <v>12</v>
      </c>
      <c r="F222" s="19">
        <v>1109</v>
      </c>
      <c r="G222" s="6" t="s">
        <v>118</v>
      </c>
    </row>
    <row r="223" spans="3:7" ht="12.75">
      <c r="C223" s="27"/>
      <c r="D223" s="31"/>
      <c r="E223" s="23"/>
      <c r="F223" s="19"/>
      <c r="G223" s="6"/>
    </row>
    <row r="224" spans="3:7" ht="13.5" thickBot="1">
      <c r="C224" s="7" t="s">
        <v>35</v>
      </c>
      <c r="D224" s="20"/>
      <c r="E224" s="20"/>
      <c r="F224" s="22">
        <f>SUM(F221:F223)</f>
        <v>2215</v>
      </c>
      <c r="G224" s="32"/>
    </row>
    <row r="225" spans="3:7" ht="12.75">
      <c r="C225" s="71" t="s">
        <v>36</v>
      </c>
      <c r="D225" s="28"/>
      <c r="E225" s="28"/>
      <c r="F225" s="29">
        <v>35</v>
      </c>
      <c r="G225" s="28"/>
    </row>
    <row r="226" spans="3:7" ht="12.75">
      <c r="C226" s="33" t="s">
        <v>37</v>
      </c>
      <c r="D226" t="s">
        <v>22</v>
      </c>
      <c r="E226" s="8">
        <v>12</v>
      </c>
      <c r="F226" s="19">
        <v>35</v>
      </c>
      <c r="G226" s="6" t="s">
        <v>123</v>
      </c>
    </row>
    <row r="227" spans="3:7" ht="12.75">
      <c r="C227" s="5"/>
      <c r="D227" s="23"/>
      <c r="E227" s="23"/>
      <c r="F227" s="26"/>
      <c r="G227" s="6"/>
    </row>
    <row r="228" spans="3:7" ht="13.5" thickBot="1">
      <c r="C228" s="72" t="s">
        <v>38</v>
      </c>
      <c r="D228" s="72"/>
      <c r="E228" s="72"/>
      <c r="F228" s="73">
        <f>SUM(F225:F227)</f>
        <v>70</v>
      </c>
      <c r="G228" s="34"/>
    </row>
    <row r="229" spans="3:7" ht="12.75">
      <c r="C229" s="71" t="s">
        <v>39</v>
      </c>
      <c r="D229" s="28"/>
      <c r="E229" s="28"/>
      <c r="F229" s="29">
        <v>364</v>
      </c>
      <c r="G229" s="28"/>
    </row>
    <row r="230" spans="3:7" ht="12.75">
      <c r="C230" s="5" t="s">
        <v>40</v>
      </c>
      <c r="D230" s="6" t="s">
        <v>22</v>
      </c>
      <c r="E230" s="8">
        <v>12</v>
      </c>
      <c r="F230" s="19">
        <v>365</v>
      </c>
      <c r="G230" s="6" t="s">
        <v>124</v>
      </c>
    </row>
    <row r="231" spans="3:7" ht="12.75">
      <c r="C231" s="5"/>
      <c r="D231" s="8"/>
      <c r="E231" s="8"/>
      <c r="F231" s="19"/>
      <c r="G231" s="6"/>
    </row>
    <row r="232" spans="3:7" ht="12.75">
      <c r="C232" s="5"/>
      <c r="E232" s="8"/>
      <c r="F232" s="19"/>
      <c r="G232" s="6"/>
    </row>
    <row r="233" spans="3:7" ht="13.5" thickBot="1">
      <c r="C233" s="72" t="s">
        <v>41</v>
      </c>
      <c r="D233" s="72"/>
      <c r="E233" s="72"/>
      <c r="F233" s="73">
        <f>SUM(F229:F232)</f>
        <v>729</v>
      </c>
      <c r="G233" s="32"/>
    </row>
    <row r="234" spans="3:7" ht="12.75">
      <c r="C234" s="71" t="s">
        <v>42</v>
      </c>
      <c r="D234" s="28"/>
      <c r="E234" s="28"/>
      <c r="F234" s="29">
        <v>11</v>
      </c>
      <c r="G234" s="30"/>
    </row>
    <row r="235" spans="3:7" ht="12.75">
      <c r="C235" s="5" t="s">
        <v>43</v>
      </c>
      <c r="D235" s="6" t="s">
        <v>22</v>
      </c>
      <c r="E235" s="8">
        <v>12</v>
      </c>
      <c r="F235" s="29">
        <v>11</v>
      </c>
      <c r="G235" s="6" t="s">
        <v>129</v>
      </c>
    </row>
    <row r="236" spans="3:7" ht="12.75">
      <c r="C236" s="5"/>
      <c r="D236" s="8"/>
      <c r="E236" s="8"/>
      <c r="F236" s="29"/>
      <c r="G236" s="6"/>
    </row>
    <row r="237" spans="3:7" ht="12.75">
      <c r="C237" s="5"/>
      <c r="D237" s="8"/>
      <c r="E237" s="8"/>
      <c r="F237" s="29"/>
      <c r="G237" s="6"/>
    </row>
    <row r="238" spans="3:7" ht="13.5" thickBot="1">
      <c r="C238" s="72" t="s">
        <v>44</v>
      </c>
      <c r="D238" s="72"/>
      <c r="E238" s="72"/>
      <c r="F238" s="73">
        <f>SUM(F234:F237)</f>
        <v>22</v>
      </c>
      <c r="G238" s="32"/>
    </row>
    <row r="239" spans="3:7" ht="12.75">
      <c r="C239" s="74" t="s">
        <v>119</v>
      </c>
      <c r="D239" s="35"/>
      <c r="E239" s="35"/>
      <c r="F239" s="36">
        <v>60</v>
      </c>
      <c r="G239" s="37"/>
    </row>
    <row r="240" spans="3:7" ht="12.75">
      <c r="C240" s="33" t="s">
        <v>45</v>
      </c>
      <c r="D240" s="6" t="s">
        <v>22</v>
      </c>
      <c r="E240" s="8">
        <v>12</v>
      </c>
      <c r="F240" s="29">
        <v>60</v>
      </c>
      <c r="G240" s="6" t="s">
        <v>128</v>
      </c>
    </row>
    <row r="241" spans="3:7" ht="12.75">
      <c r="C241" s="33"/>
      <c r="D241" s="6"/>
      <c r="E241" s="8"/>
      <c r="F241" s="29"/>
      <c r="G241" s="6"/>
    </row>
    <row r="242" spans="3:7" ht="12.75">
      <c r="C242" s="5"/>
      <c r="D242" s="6"/>
      <c r="E242" s="8"/>
      <c r="F242" s="19"/>
      <c r="G242" s="6"/>
    </row>
    <row r="243" spans="3:7" ht="13.5" thickBot="1">
      <c r="C243" s="72" t="s">
        <v>46</v>
      </c>
      <c r="D243" s="72"/>
      <c r="E243" s="72"/>
      <c r="F243" s="73">
        <f>SUM(F239:F242)</f>
        <v>120</v>
      </c>
      <c r="G243" s="32"/>
    </row>
    <row r="244" spans="3:7" ht="12.75">
      <c r="C244" s="71"/>
      <c r="D244" s="8"/>
      <c r="E244" s="28"/>
      <c r="F244" s="29"/>
      <c r="G244" s="30"/>
    </row>
    <row r="245" spans="3:7" ht="12.75">
      <c r="C245" s="5"/>
      <c r="D245" s="75"/>
      <c r="E245" s="8"/>
      <c r="F245" s="19"/>
      <c r="G245" s="6"/>
    </row>
    <row r="246" spans="3:7" ht="12.75">
      <c r="C246" s="5"/>
      <c r="D246" s="38"/>
      <c r="E246" s="8"/>
      <c r="F246" s="19"/>
      <c r="G246" s="6"/>
    </row>
    <row r="247" spans="3:7" ht="12.75">
      <c r="C247" s="5"/>
      <c r="D247" s="8"/>
      <c r="E247" s="8"/>
      <c r="F247" s="19"/>
      <c r="G247" s="6"/>
    </row>
    <row r="248" spans="3:7" ht="13.5" thickBot="1">
      <c r="C248" s="7"/>
      <c r="D248" s="20"/>
      <c r="E248" s="20"/>
      <c r="F248" s="22"/>
      <c r="G248" s="32"/>
    </row>
    <row r="249" spans="3:7" ht="12.75">
      <c r="C249" s="28"/>
      <c r="D249" s="28"/>
      <c r="E249" s="28"/>
      <c r="F249" s="29"/>
      <c r="G249" s="28"/>
    </row>
    <row r="250" spans="3:7" ht="12.75">
      <c r="C250" s="33"/>
      <c r="D250" s="8"/>
      <c r="E250" s="8"/>
      <c r="F250" s="26"/>
      <c r="G250" s="6"/>
    </row>
    <row r="251" spans="3:7" ht="12.75">
      <c r="C251" s="27"/>
      <c r="D251" s="23"/>
      <c r="E251" s="23"/>
      <c r="F251" s="26"/>
      <c r="G251" s="6"/>
    </row>
    <row r="252" spans="3:7" ht="13.5" thickBot="1">
      <c r="C252" s="20"/>
      <c r="D252" s="20"/>
      <c r="E252" s="20"/>
      <c r="F252" s="22"/>
      <c r="G252" s="32"/>
    </row>
    <row r="256" ht="12.75">
      <c r="C256" t="s">
        <v>109</v>
      </c>
    </row>
    <row r="257" spans="3:7" ht="12.75">
      <c r="C257" s="1" t="s">
        <v>126</v>
      </c>
      <c r="D257" s="1"/>
      <c r="E257" s="1"/>
      <c r="F257" s="1"/>
      <c r="G257" s="1"/>
    </row>
    <row r="258" spans="3:6" ht="12.75">
      <c r="C258" s="1" t="s">
        <v>0</v>
      </c>
      <c r="D258" s="1"/>
      <c r="E258" s="1"/>
      <c r="F258" s="1"/>
    </row>
    <row r="259" spans="3:6" ht="12.75">
      <c r="C259" s="1"/>
      <c r="D259" s="1"/>
      <c r="E259" s="1"/>
      <c r="F259" s="1"/>
    </row>
    <row r="260" spans="3:7" ht="12.75">
      <c r="C260" s="1"/>
      <c r="D260" s="3"/>
      <c r="E260" s="1"/>
      <c r="F260" s="39" t="s">
        <v>47</v>
      </c>
      <c r="G260" s="4" t="s">
        <v>133</v>
      </c>
    </row>
    <row r="261" spans="4:6" ht="12.75">
      <c r="D261" s="1"/>
      <c r="E261" s="1"/>
      <c r="F261" s="1"/>
    </row>
    <row r="262" spans="3:7" ht="12.75">
      <c r="C262" s="15" t="s">
        <v>19</v>
      </c>
      <c r="D262" s="15" t="s">
        <v>1</v>
      </c>
      <c r="E262" s="15" t="s">
        <v>2</v>
      </c>
      <c r="F262" s="15" t="s">
        <v>3</v>
      </c>
      <c r="G262" s="15" t="s">
        <v>4</v>
      </c>
    </row>
    <row r="263" spans="3:7" ht="12.75">
      <c r="C263" s="16" t="s">
        <v>20</v>
      </c>
      <c r="D263" s="15"/>
      <c r="E263" s="15"/>
      <c r="F263" s="17">
        <v>317524</v>
      </c>
      <c r="G263" s="15"/>
    </row>
    <row r="264" spans="3:7" ht="12.75">
      <c r="C264" s="18" t="s">
        <v>21</v>
      </c>
      <c r="D264" s="6" t="s">
        <v>134</v>
      </c>
      <c r="E264" s="6">
        <v>14</v>
      </c>
      <c r="F264" s="19">
        <v>176774</v>
      </c>
      <c r="G264" s="6" t="s">
        <v>111</v>
      </c>
    </row>
    <row r="265" spans="3:7" ht="12.75">
      <c r="C265" s="18"/>
      <c r="D265" s="8"/>
      <c r="E265" s="6"/>
      <c r="F265" s="19"/>
      <c r="G265" s="6"/>
    </row>
    <row r="266" spans="3:8" ht="13.5" thickBot="1">
      <c r="C266" s="20" t="s">
        <v>23</v>
      </c>
      <c r="D266" s="21"/>
      <c r="E266" s="7"/>
      <c r="F266" s="22">
        <f>SUM(F263:F265)</f>
        <v>494298</v>
      </c>
      <c r="G266" s="7"/>
      <c r="H266" s="22"/>
    </row>
    <row r="267" spans="3:7" ht="12.75">
      <c r="C267" s="25" t="s">
        <v>112</v>
      </c>
      <c r="D267" s="24"/>
      <c r="E267" s="25"/>
      <c r="F267" s="26">
        <v>13756</v>
      </c>
      <c r="G267" s="25"/>
    </row>
    <row r="268" spans="3:7" ht="12.75">
      <c r="C268" s="5" t="s">
        <v>113</v>
      </c>
      <c r="D268" s="6" t="s">
        <v>134</v>
      </c>
      <c r="E268" s="6">
        <v>14</v>
      </c>
      <c r="F268" s="19">
        <v>7772</v>
      </c>
      <c r="G268" s="6" t="s">
        <v>24</v>
      </c>
    </row>
    <row r="269" spans="3:7" ht="12.75">
      <c r="C269" s="5"/>
      <c r="D269" s="6"/>
      <c r="E269" s="6"/>
      <c r="F269" s="19"/>
      <c r="G269" s="6"/>
    </row>
    <row r="270" spans="3:7" ht="12.75">
      <c r="C270" s="5"/>
      <c r="D270" s="6"/>
      <c r="E270" s="6"/>
      <c r="F270" s="19"/>
      <c r="G270" s="6"/>
    </row>
    <row r="271" spans="3:7" ht="12.75">
      <c r="C271" s="27"/>
      <c r="D271" s="25"/>
      <c r="E271" s="25"/>
      <c r="F271" s="26"/>
      <c r="G271" s="6"/>
    </row>
    <row r="272" spans="3:7" ht="12.75">
      <c r="C272" s="27"/>
      <c r="D272" s="25"/>
      <c r="E272" s="25"/>
      <c r="F272" s="26"/>
      <c r="G272" s="6"/>
    </row>
    <row r="273" spans="3:7" ht="13.5" thickBot="1">
      <c r="C273" s="7" t="s">
        <v>116</v>
      </c>
      <c r="D273" s="20"/>
      <c r="E273" s="20"/>
      <c r="F273" s="22">
        <f>SUM(F267:F272)</f>
        <v>21528</v>
      </c>
      <c r="G273" s="7"/>
    </row>
    <row r="274" spans="3:7" ht="12.75">
      <c r="C274" s="77" t="s">
        <v>30</v>
      </c>
      <c r="D274" s="23"/>
      <c r="E274" s="23"/>
      <c r="F274" s="26">
        <v>29017</v>
      </c>
      <c r="G274" s="25"/>
    </row>
    <row r="275" spans="3:7" ht="12.75">
      <c r="C275" s="27" t="s">
        <v>31</v>
      </c>
      <c r="D275" s="6" t="s">
        <v>134</v>
      </c>
      <c r="E275" s="23">
        <v>14</v>
      </c>
      <c r="F275" s="26">
        <v>340</v>
      </c>
      <c r="G275" s="6" t="s">
        <v>117</v>
      </c>
    </row>
    <row r="276" spans="3:7" ht="12.75">
      <c r="C276" s="27"/>
      <c r="D276" s="23"/>
      <c r="E276" s="23"/>
      <c r="F276" s="26"/>
      <c r="G276" s="6"/>
    </row>
    <row r="277" spans="3:7" ht="12.75">
      <c r="C277" s="27"/>
      <c r="D277" s="23"/>
      <c r="E277" s="23"/>
      <c r="F277" s="26"/>
      <c r="G277" s="6"/>
    </row>
    <row r="278" spans="3:7" ht="12.75">
      <c r="C278" s="27"/>
      <c r="D278" s="23"/>
      <c r="E278" s="23"/>
      <c r="F278" s="26"/>
      <c r="G278" s="6"/>
    </row>
    <row r="279" spans="3:7" ht="12.75">
      <c r="C279" s="27"/>
      <c r="D279" s="23"/>
      <c r="E279" s="23"/>
      <c r="F279" s="26"/>
      <c r="G279" s="6"/>
    </row>
    <row r="280" spans="3:7" ht="13.5" thickBot="1">
      <c r="C280" s="72" t="s">
        <v>32</v>
      </c>
      <c r="D280" s="72"/>
      <c r="E280" s="72"/>
      <c r="F280" s="73">
        <f>SUM(F274:F279)</f>
        <v>29357</v>
      </c>
      <c r="G280" s="7"/>
    </row>
    <row r="281" spans="3:7" ht="12.75">
      <c r="C281" s="71" t="s">
        <v>33</v>
      </c>
      <c r="D281" s="28"/>
      <c r="E281" s="28"/>
      <c r="F281" s="29">
        <v>57197</v>
      </c>
      <c r="G281" s="28"/>
    </row>
    <row r="282" spans="3:7" ht="12.75">
      <c r="C282" s="5" t="s">
        <v>34</v>
      </c>
      <c r="D282" s="25" t="s">
        <v>134</v>
      </c>
      <c r="E282" s="23">
        <v>14</v>
      </c>
      <c r="F282" s="19">
        <v>29397</v>
      </c>
      <c r="G282" s="6" t="s">
        <v>118</v>
      </c>
    </row>
    <row r="283" spans="3:7" ht="12.75">
      <c r="C283" s="27"/>
      <c r="D283" s="31"/>
      <c r="E283" s="23"/>
      <c r="F283" s="19"/>
      <c r="G283" s="6"/>
    </row>
    <row r="284" spans="3:7" ht="13.5" thickBot="1">
      <c r="C284" s="7" t="s">
        <v>35</v>
      </c>
      <c r="D284" s="20"/>
      <c r="E284" s="20"/>
      <c r="F284" s="22">
        <f>SUM(F281:F283)</f>
        <v>86594</v>
      </c>
      <c r="G284" s="32"/>
    </row>
    <row r="285" spans="3:7" ht="12.75">
      <c r="C285" s="71" t="s">
        <v>36</v>
      </c>
      <c r="D285" s="28"/>
      <c r="E285" s="28"/>
      <c r="F285" s="29">
        <v>1800</v>
      </c>
      <c r="G285" s="28"/>
    </row>
    <row r="286" spans="3:7" ht="12.75">
      <c r="C286" s="33" t="s">
        <v>37</v>
      </c>
      <c r="D286" t="s">
        <v>134</v>
      </c>
      <c r="E286" s="8">
        <v>14</v>
      </c>
      <c r="F286" s="19">
        <v>924</v>
      </c>
      <c r="G286" s="6" t="s">
        <v>123</v>
      </c>
    </row>
    <row r="287" spans="3:7" ht="12.75">
      <c r="C287" s="5"/>
      <c r="D287" s="23"/>
      <c r="E287" s="23"/>
      <c r="F287" s="26"/>
      <c r="G287" s="6"/>
    </row>
    <row r="288" spans="3:7" ht="13.5" thickBot="1">
      <c r="C288" s="72" t="s">
        <v>38</v>
      </c>
      <c r="D288" s="72"/>
      <c r="E288" s="72"/>
      <c r="F288" s="73">
        <f>SUM(F285:F287)</f>
        <v>2724</v>
      </c>
      <c r="G288" s="34"/>
    </row>
    <row r="289" spans="3:7" ht="12.75">
      <c r="C289" s="71" t="s">
        <v>39</v>
      </c>
      <c r="D289" s="28"/>
      <c r="E289" s="28"/>
      <c r="F289" s="29">
        <v>18736</v>
      </c>
      <c r="G289" s="28"/>
    </row>
    <row r="290" spans="3:7" ht="12.75">
      <c r="C290" s="5" t="s">
        <v>40</v>
      </c>
      <c r="D290" s="6" t="s">
        <v>134</v>
      </c>
      <c r="E290" s="8">
        <v>14</v>
      </c>
      <c r="F290" s="19">
        <v>9614</v>
      </c>
      <c r="G290" s="6" t="s">
        <v>124</v>
      </c>
    </row>
    <row r="291" spans="3:7" ht="12.75">
      <c r="C291" s="5"/>
      <c r="D291" s="8"/>
      <c r="E291" s="8"/>
      <c r="F291" s="19"/>
      <c r="G291" s="6"/>
    </row>
    <row r="292" spans="3:7" ht="12.75">
      <c r="C292" s="5"/>
      <c r="E292" s="8"/>
      <c r="F292" s="19"/>
      <c r="G292" s="6"/>
    </row>
    <row r="293" spans="3:7" ht="13.5" thickBot="1">
      <c r="C293" s="72" t="s">
        <v>41</v>
      </c>
      <c r="D293" s="72"/>
      <c r="E293" s="72"/>
      <c r="F293" s="73">
        <f>SUM(F289:F292)</f>
        <v>28350</v>
      </c>
      <c r="G293" s="32"/>
    </row>
    <row r="294" spans="3:7" ht="12.75">
      <c r="C294" s="71" t="s">
        <v>42</v>
      </c>
      <c r="D294" s="28"/>
      <c r="E294" s="28"/>
      <c r="F294" s="29">
        <v>546</v>
      </c>
      <c r="G294" s="30"/>
    </row>
    <row r="295" spans="3:7" ht="12.75">
      <c r="C295" s="5" t="s">
        <v>43</v>
      </c>
      <c r="D295" s="6" t="s">
        <v>134</v>
      </c>
      <c r="E295" s="8">
        <v>14</v>
      </c>
      <c r="F295" s="29">
        <v>276</v>
      </c>
      <c r="G295" s="6" t="s">
        <v>129</v>
      </c>
    </row>
    <row r="296" spans="3:7" ht="12.75">
      <c r="C296" s="5"/>
      <c r="D296" s="8"/>
      <c r="E296" s="8"/>
      <c r="F296" s="29"/>
      <c r="G296" s="6"/>
    </row>
    <row r="297" spans="3:7" ht="12.75">
      <c r="C297" s="5"/>
      <c r="D297" s="8"/>
      <c r="E297" s="8"/>
      <c r="F297" s="29"/>
      <c r="G297" s="6"/>
    </row>
    <row r="298" spans="3:7" ht="13.5" thickBot="1">
      <c r="C298" s="72" t="s">
        <v>44</v>
      </c>
      <c r="D298" s="72"/>
      <c r="E298" s="72"/>
      <c r="F298" s="73">
        <f>SUM(F294:F297)</f>
        <v>822</v>
      </c>
      <c r="G298" s="32"/>
    </row>
    <row r="299" spans="3:7" ht="12.75">
      <c r="C299" s="74" t="s">
        <v>119</v>
      </c>
      <c r="D299" s="35"/>
      <c r="E299" s="35"/>
      <c r="F299" s="36">
        <v>8844</v>
      </c>
      <c r="G299" s="37"/>
    </row>
    <row r="300" spans="3:7" ht="12.75">
      <c r="C300" s="33" t="s">
        <v>45</v>
      </c>
      <c r="D300" s="6" t="s">
        <v>134</v>
      </c>
      <c r="E300" s="8">
        <v>14</v>
      </c>
      <c r="F300" s="29">
        <v>2505</v>
      </c>
      <c r="G300" s="6" t="s">
        <v>120</v>
      </c>
    </row>
    <row r="301" spans="3:7" ht="12.75">
      <c r="C301" s="33"/>
      <c r="D301" s="6"/>
      <c r="E301" s="8"/>
      <c r="F301" s="29"/>
      <c r="G301" s="6"/>
    </row>
    <row r="302" spans="3:7" ht="12.75">
      <c r="C302" s="5"/>
      <c r="D302" s="6"/>
      <c r="E302" s="8"/>
      <c r="F302" s="19"/>
      <c r="G302" s="6"/>
    </row>
    <row r="303" spans="3:7" ht="13.5" thickBot="1">
      <c r="C303" s="72" t="s">
        <v>46</v>
      </c>
      <c r="D303" s="72"/>
      <c r="E303" s="72"/>
      <c r="F303" s="73">
        <f>SUM(F299:F302)</f>
        <v>11349</v>
      </c>
      <c r="G303" s="32"/>
    </row>
    <row r="304" spans="3:7" ht="12.75">
      <c r="C304" s="71"/>
      <c r="D304" s="8"/>
      <c r="E304" s="28"/>
      <c r="F304" s="29"/>
      <c r="G304" s="30"/>
    </row>
    <row r="305" spans="3:7" ht="12.75">
      <c r="C305" s="5"/>
      <c r="D305" s="75"/>
      <c r="E305" s="8"/>
      <c r="F305" s="19"/>
      <c r="G305" s="6"/>
    </row>
    <row r="306" spans="3:7" ht="12.75">
      <c r="C306" s="5"/>
      <c r="D306" s="38"/>
      <c r="E306" s="8"/>
      <c r="F306" s="19"/>
      <c r="G306" s="6"/>
    </row>
    <row r="307" spans="3:7" ht="12.75">
      <c r="C307" s="5"/>
      <c r="D307" s="8"/>
      <c r="E307" s="8"/>
      <c r="F307" s="19"/>
      <c r="G307" s="6"/>
    </row>
    <row r="308" spans="3:7" ht="13.5" thickBot="1">
      <c r="C308" s="7"/>
      <c r="D308" s="20"/>
      <c r="E308" s="20"/>
      <c r="F308" s="22"/>
      <c r="G308" s="32"/>
    </row>
    <row r="312" spans="3:7" ht="12.75">
      <c r="C312" s="1"/>
      <c r="D312" s="1"/>
      <c r="E312" s="1"/>
      <c r="F312" s="1"/>
      <c r="G312" s="1"/>
    </row>
    <row r="313" spans="3:6" ht="12.75">
      <c r="C313" s="1"/>
      <c r="D313" s="1"/>
      <c r="E313" s="1"/>
      <c r="F313" s="1"/>
    </row>
    <row r="314" ht="12.75">
      <c r="C314" t="s">
        <v>109</v>
      </c>
    </row>
    <row r="315" spans="3:7" ht="12.75">
      <c r="C315" s="1" t="s">
        <v>127</v>
      </c>
      <c r="D315" s="1"/>
      <c r="E315" s="1"/>
      <c r="F315" s="1"/>
      <c r="G315" s="1"/>
    </row>
    <row r="316" spans="3:6" ht="12.75">
      <c r="C316" s="1" t="s">
        <v>0</v>
      </c>
      <c r="D316" s="1"/>
      <c r="E316" s="1"/>
      <c r="F316" s="1"/>
    </row>
    <row r="317" spans="3:6" ht="12.75">
      <c r="C317" s="1"/>
      <c r="D317" s="1"/>
      <c r="E317" s="1"/>
      <c r="F317" s="1"/>
    </row>
    <row r="318" spans="3:7" ht="12.75">
      <c r="C318" s="1"/>
      <c r="D318" s="3"/>
      <c r="E318" s="1"/>
      <c r="F318" s="39" t="s">
        <v>47</v>
      </c>
      <c r="G318" s="4" t="s">
        <v>133</v>
      </c>
    </row>
    <row r="319" spans="4:6" ht="12.75">
      <c r="D319" s="1"/>
      <c r="E319" s="1"/>
      <c r="F319" s="1"/>
    </row>
    <row r="320" spans="3:7" ht="12.75">
      <c r="C320" s="15" t="s">
        <v>19</v>
      </c>
      <c r="D320" s="15" t="s">
        <v>1</v>
      </c>
      <c r="E320" s="15" t="s">
        <v>2</v>
      </c>
      <c r="F320" s="15" t="s">
        <v>3</v>
      </c>
      <c r="G320" s="15" t="s">
        <v>4</v>
      </c>
    </row>
    <row r="321" spans="3:7" ht="12.75">
      <c r="C321" s="16" t="s">
        <v>20</v>
      </c>
      <c r="D321" s="15"/>
      <c r="E321" s="15"/>
      <c r="F321" s="17">
        <v>12155</v>
      </c>
      <c r="G321" s="15"/>
    </row>
    <row r="322" spans="3:7" ht="12.75">
      <c r="C322" s="18" t="s">
        <v>21</v>
      </c>
      <c r="D322" s="6" t="s">
        <v>134</v>
      </c>
      <c r="E322" s="6">
        <v>14</v>
      </c>
      <c r="F322" s="19">
        <v>6719</v>
      </c>
      <c r="G322" s="6" t="s">
        <v>111</v>
      </c>
    </row>
    <row r="323" spans="3:7" ht="12.75">
      <c r="C323" s="18"/>
      <c r="D323" s="8"/>
      <c r="E323" s="6"/>
      <c r="F323" s="19"/>
      <c r="G323" s="6"/>
    </row>
    <row r="324" spans="3:7" ht="13.5" thickBot="1">
      <c r="C324" s="72" t="s">
        <v>23</v>
      </c>
      <c r="D324" s="76"/>
      <c r="E324" s="72"/>
      <c r="F324" s="73">
        <f>SUM(F321:F323)</f>
        <v>18874</v>
      </c>
      <c r="G324" s="72"/>
    </row>
    <row r="325" spans="3:7" ht="12.75">
      <c r="C325" s="25" t="s">
        <v>112</v>
      </c>
      <c r="D325" s="24"/>
      <c r="E325" s="25"/>
      <c r="F325" s="26">
        <v>583</v>
      </c>
      <c r="G325" s="25"/>
    </row>
    <row r="326" spans="3:7" ht="12.75">
      <c r="C326" s="5" t="s">
        <v>113</v>
      </c>
      <c r="D326" s="6" t="s">
        <v>134</v>
      </c>
      <c r="E326" s="6">
        <v>14</v>
      </c>
      <c r="F326" s="19">
        <v>330</v>
      </c>
      <c r="G326" s="6" t="s">
        <v>24</v>
      </c>
    </row>
    <row r="327" spans="3:7" ht="12.75">
      <c r="C327" s="5"/>
      <c r="D327" s="6"/>
      <c r="E327" s="6"/>
      <c r="F327" s="19"/>
      <c r="G327" s="6"/>
    </row>
    <row r="328" spans="3:7" ht="12.75">
      <c r="C328" s="5"/>
      <c r="D328" s="6"/>
      <c r="E328" s="6"/>
      <c r="F328" s="19"/>
      <c r="G328" s="6"/>
    </row>
    <row r="329" spans="3:7" ht="12.75">
      <c r="C329" s="27"/>
      <c r="D329" s="25"/>
      <c r="E329" s="25"/>
      <c r="F329" s="26"/>
      <c r="G329" s="6"/>
    </row>
    <row r="330" spans="3:7" ht="12.75">
      <c r="C330" s="27"/>
      <c r="D330" s="25"/>
      <c r="E330" s="25"/>
      <c r="F330" s="26"/>
      <c r="G330" s="6"/>
    </row>
    <row r="331" spans="3:7" ht="12.75">
      <c r="C331" s="27"/>
      <c r="D331" s="25"/>
      <c r="E331" s="25"/>
      <c r="F331" s="26"/>
      <c r="G331" s="6"/>
    </row>
    <row r="332" spans="3:7" ht="13.5" thickBot="1">
      <c r="C332" s="72" t="s">
        <v>116</v>
      </c>
      <c r="D332" s="72"/>
      <c r="E332" s="72"/>
      <c r="F332" s="73">
        <f>SUM(F325:F331)</f>
        <v>913</v>
      </c>
      <c r="G332" s="72"/>
    </row>
    <row r="333" spans="3:7" ht="12.75">
      <c r="C333" s="77" t="s">
        <v>30</v>
      </c>
      <c r="D333" s="23"/>
      <c r="E333" s="23"/>
      <c r="F333" s="26">
        <v>1283</v>
      </c>
      <c r="G333" s="25" t="s">
        <v>137</v>
      </c>
    </row>
    <row r="334" spans="3:7" ht="12.75">
      <c r="C334" s="27" t="s">
        <v>31</v>
      </c>
      <c r="D334" s="6"/>
      <c r="E334" s="23"/>
      <c r="F334" s="26">
        <v>0</v>
      </c>
      <c r="G334" s="6"/>
    </row>
    <row r="335" spans="3:7" ht="12.75">
      <c r="C335" s="27"/>
      <c r="D335" s="23"/>
      <c r="E335" s="23"/>
      <c r="F335" s="26"/>
      <c r="G335" s="6"/>
    </row>
    <row r="336" spans="3:7" ht="12.75">
      <c r="C336" s="27"/>
      <c r="D336" s="23"/>
      <c r="E336" s="23"/>
      <c r="F336" s="26"/>
      <c r="G336" s="6"/>
    </row>
    <row r="337" spans="3:7" ht="12.75">
      <c r="C337" s="27"/>
      <c r="D337" s="23"/>
      <c r="E337" s="23"/>
      <c r="F337" s="26"/>
      <c r="G337" s="6"/>
    </row>
    <row r="338" spans="3:7" ht="12.75">
      <c r="C338" s="27"/>
      <c r="D338" s="23"/>
      <c r="E338" s="23"/>
      <c r="F338" s="26"/>
      <c r="G338" s="6"/>
    </row>
    <row r="339" spans="3:7" ht="13.5" thickBot="1">
      <c r="C339" s="72" t="s">
        <v>32</v>
      </c>
      <c r="D339" s="72"/>
      <c r="E339" s="72"/>
      <c r="F339" s="73">
        <f>SUM(F333:F338)</f>
        <v>1283</v>
      </c>
      <c r="G339" s="7"/>
    </row>
    <row r="340" spans="3:7" ht="12.75">
      <c r="C340" s="71" t="s">
        <v>33</v>
      </c>
      <c r="D340" s="28"/>
      <c r="E340" s="28"/>
      <c r="F340" s="29">
        <v>2215</v>
      </c>
      <c r="G340" s="28"/>
    </row>
    <row r="341" spans="3:7" ht="12.75">
      <c r="C341" s="5" t="s">
        <v>34</v>
      </c>
      <c r="D341" s="25" t="s">
        <v>134</v>
      </c>
      <c r="E341" s="23">
        <v>14</v>
      </c>
      <c r="F341" s="19">
        <v>1109</v>
      </c>
      <c r="G341" s="6" t="s">
        <v>118</v>
      </c>
    </row>
    <row r="342" spans="3:7" ht="12.75">
      <c r="C342" s="27"/>
      <c r="D342" s="31"/>
      <c r="E342" s="23"/>
      <c r="F342" s="19"/>
      <c r="G342" s="6"/>
    </row>
    <row r="343" spans="3:7" ht="13.5" thickBot="1">
      <c r="C343" s="7" t="s">
        <v>35</v>
      </c>
      <c r="D343" s="20"/>
      <c r="E343" s="20"/>
      <c r="F343" s="22">
        <f>SUM(F340:F342)</f>
        <v>3324</v>
      </c>
      <c r="G343" s="32"/>
    </row>
    <row r="344" spans="3:7" ht="12.75">
      <c r="C344" s="71" t="s">
        <v>36</v>
      </c>
      <c r="D344" s="28"/>
      <c r="E344" s="28"/>
      <c r="F344" s="29">
        <v>70</v>
      </c>
      <c r="G344" s="28"/>
    </row>
    <row r="345" spans="3:7" ht="12.75">
      <c r="C345" s="33" t="s">
        <v>37</v>
      </c>
      <c r="D345" t="s">
        <v>134</v>
      </c>
      <c r="E345" s="8">
        <v>14</v>
      </c>
      <c r="F345" s="19">
        <v>35</v>
      </c>
      <c r="G345" s="6" t="s">
        <v>123</v>
      </c>
    </row>
    <row r="346" spans="3:7" ht="12.75">
      <c r="C346" s="5"/>
      <c r="D346" s="23"/>
      <c r="E346" s="23"/>
      <c r="F346" s="26"/>
      <c r="G346" s="6"/>
    </row>
    <row r="347" spans="3:7" ht="13.5" thickBot="1">
      <c r="C347" s="72" t="s">
        <v>38</v>
      </c>
      <c r="D347" s="72"/>
      <c r="E347" s="72"/>
      <c r="F347" s="73">
        <f>SUM(F344:F346)</f>
        <v>105</v>
      </c>
      <c r="G347" s="34"/>
    </row>
    <row r="348" spans="3:7" ht="12.75">
      <c r="C348" s="71" t="s">
        <v>39</v>
      </c>
      <c r="D348" s="28"/>
      <c r="E348" s="28"/>
      <c r="F348" s="29">
        <v>729</v>
      </c>
      <c r="G348" s="28"/>
    </row>
    <row r="349" spans="3:7" ht="12.75">
      <c r="C349" s="5" t="s">
        <v>40</v>
      </c>
      <c r="D349" s="6" t="s">
        <v>134</v>
      </c>
      <c r="E349" s="8">
        <v>14</v>
      </c>
      <c r="F349" s="19">
        <v>367</v>
      </c>
      <c r="G349" s="6" t="s">
        <v>124</v>
      </c>
    </row>
    <row r="350" spans="3:7" ht="12.75">
      <c r="C350" s="5"/>
      <c r="D350" s="8"/>
      <c r="E350" s="8"/>
      <c r="F350" s="19"/>
      <c r="G350" s="6"/>
    </row>
    <row r="351" spans="3:7" ht="12.75">
      <c r="C351" s="5"/>
      <c r="E351" s="8"/>
      <c r="F351" s="19"/>
      <c r="G351" s="6"/>
    </row>
    <row r="352" spans="3:7" ht="13.5" thickBot="1">
      <c r="C352" s="72" t="s">
        <v>41</v>
      </c>
      <c r="D352" s="72"/>
      <c r="E352" s="72"/>
      <c r="F352" s="73">
        <f>SUM(F348:F351)</f>
        <v>1096</v>
      </c>
      <c r="G352" s="32"/>
    </row>
    <row r="353" spans="3:7" ht="12.75">
      <c r="C353" s="71" t="s">
        <v>42</v>
      </c>
      <c r="D353" s="28"/>
      <c r="E353" s="28"/>
      <c r="F353" s="29">
        <v>22</v>
      </c>
      <c r="G353" s="30"/>
    </row>
    <row r="354" spans="3:7" ht="12.75">
      <c r="C354" s="5" t="s">
        <v>43</v>
      </c>
      <c r="D354" s="6" t="s">
        <v>134</v>
      </c>
      <c r="E354" s="8">
        <v>14</v>
      </c>
      <c r="F354" s="29">
        <v>11</v>
      </c>
      <c r="G354" s="6" t="s">
        <v>129</v>
      </c>
    </row>
    <row r="355" spans="3:7" ht="12.75">
      <c r="C355" s="5"/>
      <c r="D355" s="8"/>
      <c r="E355" s="8"/>
      <c r="F355" s="29"/>
      <c r="G355" s="6"/>
    </row>
    <row r="356" spans="3:7" ht="12.75">
      <c r="C356" s="5"/>
      <c r="D356" s="8"/>
      <c r="E356" s="8"/>
      <c r="F356" s="29"/>
      <c r="G356" s="6"/>
    </row>
    <row r="357" spans="3:7" ht="13.5" thickBot="1">
      <c r="C357" s="72" t="s">
        <v>44</v>
      </c>
      <c r="D357" s="72"/>
      <c r="E357" s="72"/>
      <c r="F357" s="73">
        <f>SUM(F353:F356)</f>
        <v>33</v>
      </c>
      <c r="G357" s="32"/>
    </row>
    <row r="358" spans="3:7" ht="12.75">
      <c r="C358" s="74" t="s">
        <v>119</v>
      </c>
      <c r="D358" s="35"/>
      <c r="E358" s="35"/>
      <c r="F358" s="36">
        <v>120</v>
      </c>
      <c r="G358" s="37"/>
    </row>
    <row r="359" spans="3:7" ht="12.75">
      <c r="C359" s="33" t="s">
        <v>45</v>
      </c>
      <c r="D359" s="6" t="s">
        <v>134</v>
      </c>
      <c r="E359" s="8">
        <v>14</v>
      </c>
      <c r="F359" s="29">
        <v>60</v>
      </c>
      <c r="G359" s="6" t="s">
        <v>128</v>
      </c>
    </row>
    <row r="360" spans="3:7" ht="12.75">
      <c r="C360" s="33"/>
      <c r="D360" s="6"/>
      <c r="E360" s="8"/>
      <c r="F360" s="29"/>
      <c r="G360" s="6"/>
    </row>
    <row r="361" spans="3:7" ht="12.75">
      <c r="C361" s="5"/>
      <c r="D361" s="6"/>
      <c r="E361" s="8"/>
      <c r="F361" s="19"/>
      <c r="G361" s="6"/>
    </row>
    <row r="362" spans="3:7" ht="13.5" thickBot="1">
      <c r="C362" s="72" t="s">
        <v>46</v>
      </c>
      <c r="D362" s="72"/>
      <c r="E362" s="72"/>
      <c r="F362" s="73">
        <f>SUM(F358:F361)</f>
        <v>180</v>
      </c>
      <c r="G362" s="32"/>
    </row>
    <row r="363" spans="3:7" ht="12.75">
      <c r="C363" s="71"/>
      <c r="D363" s="8"/>
      <c r="E363" s="28"/>
      <c r="F363" s="29"/>
      <c r="G363" s="30"/>
    </row>
    <row r="364" spans="3:7" ht="12.75">
      <c r="C364" s="5"/>
      <c r="D364" s="75"/>
      <c r="E364" s="8"/>
      <c r="F364" s="19"/>
      <c r="G364" s="6"/>
    </row>
    <row r="365" spans="3:7" ht="12.75">
      <c r="C365" s="5"/>
      <c r="D365" s="38"/>
      <c r="E365" s="8"/>
      <c r="F365" s="19"/>
      <c r="G365" s="6"/>
    </row>
    <row r="366" spans="3:7" ht="12.75">
      <c r="C366" s="5"/>
      <c r="D366" s="8"/>
      <c r="E366" s="8"/>
      <c r="F366" s="19"/>
      <c r="G366" s="6"/>
    </row>
    <row r="367" spans="3:7" ht="13.5" thickBot="1">
      <c r="C367" s="7"/>
      <c r="D367" s="20"/>
      <c r="E367" s="20"/>
      <c r="F367" s="22"/>
      <c r="G367" s="32"/>
    </row>
    <row r="368" spans="3:7" ht="12.75">
      <c r="C368" s="28"/>
      <c r="D368" s="28"/>
      <c r="E368" s="28"/>
      <c r="F368" s="29"/>
      <c r="G368" s="28"/>
    </row>
    <row r="369" spans="3:7" ht="12.75">
      <c r="C369" s="33"/>
      <c r="D369" s="8"/>
      <c r="E369" s="8"/>
      <c r="F369" s="26"/>
      <c r="G369" s="6"/>
    </row>
    <row r="370" spans="3:7" ht="12.75">
      <c r="C370" s="27"/>
      <c r="D370" s="23"/>
      <c r="E370" s="23"/>
      <c r="F370" s="26"/>
      <c r="G370" s="6"/>
    </row>
    <row r="371" spans="3:7" ht="13.5" thickBot="1">
      <c r="C371" s="20"/>
      <c r="D371" s="20"/>
      <c r="E371" s="20"/>
      <c r="F371" s="22"/>
      <c r="G371" s="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8"/>
  <sheetViews>
    <sheetView zoomScalePageLayoutView="0" workbookViewId="0" topLeftCell="A322">
      <selection activeCell="E16" sqref="E16"/>
    </sheetView>
  </sheetViews>
  <sheetFormatPr defaultColWidth="9.140625" defaultRowHeight="12.75"/>
  <cols>
    <col min="1" max="1" width="5.00390625" style="0" customWidth="1"/>
    <col min="2" max="2" width="12.140625" style="0" customWidth="1"/>
    <col min="3" max="3" width="15.28125" style="0" customWidth="1"/>
    <col min="4" max="4" width="38.28125" style="0" customWidth="1"/>
    <col min="5" max="5" width="56.421875" style="0" customWidth="1"/>
    <col min="6" max="6" width="18.421875" style="0" customWidth="1"/>
  </cols>
  <sheetData>
    <row r="1" spans="1:2" ht="12.75">
      <c r="A1" s="1"/>
      <c r="B1" s="1"/>
    </row>
    <row r="3" ht="12.75">
      <c r="B3" s="1" t="s">
        <v>343</v>
      </c>
    </row>
    <row r="4" ht="12.75">
      <c r="B4" s="1"/>
    </row>
    <row r="5" spans="2:5" ht="12.75">
      <c r="B5" s="1"/>
      <c r="C5" s="39" t="s">
        <v>47</v>
      </c>
      <c r="D5" s="4" t="s">
        <v>110</v>
      </c>
      <c r="E5" s="83" t="s">
        <v>318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78" t="s">
        <v>138</v>
      </c>
      <c r="C8" s="44">
        <v>221</v>
      </c>
      <c r="D8" s="78" t="s">
        <v>139</v>
      </c>
      <c r="E8" s="78" t="s">
        <v>140</v>
      </c>
      <c r="F8" s="43">
        <v>1850</v>
      </c>
    </row>
    <row r="9" spans="1:6" ht="12.75">
      <c r="A9" s="43">
        <f aca="true" t="shared" si="0" ref="A9:A22">A8+1</f>
        <v>2</v>
      </c>
      <c r="B9" s="78" t="s">
        <v>138</v>
      </c>
      <c r="C9" s="44">
        <v>222</v>
      </c>
      <c r="D9" s="78" t="s">
        <v>141</v>
      </c>
      <c r="E9" s="78" t="s">
        <v>142</v>
      </c>
      <c r="F9" s="43">
        <v>212.16</v>
      </c>
    </row>
    <row r="10" spans="1:6" ht="12.75">
      <c r="A10" s="43">
        <f t="shared" si="0"/>
        <v>3</v>
      </c>
      <c r="B10" s="78" t="s">
        <v>138</v>
      </c>
      <c r="C10" s="44">
        <v>223</v>
      </c>
      <c r="D10" s="78" t="s">
        <v>143</v>
      </c>
      <c r="E10" s="78" t="s">
        <v>146</v>
      </c>
      <c r="F10" s="78" t="s">
        <v>144</v>
      </c>
    </row>
    <row r="11" spans="1:6" ht="12.75">
      <c r="A11" s="43">
        <f t="shared" si="0"/>
        <v>4</v>
      </c>
      <c r="B11" s="78" t="s">
        <v>138</v>
      </c>
      <c r="C11" s="44">
        <v>224</v>
      </c>
      <c r="D11" s="78" t="s">
        <v>145</v>
      </c>
      <c r="E11" s="78" t="s">
        <v>146</v>
      </c>
      <c r="F11" s="43">
        <v>15.8</v>
      </c>
    </row>
    <row r="12" spans="1:6" ht="12.75">
      <c r="A12" s="43">
        <f t="shared" si="0"/>
        <v>5</v>
      </c>
      <c r="B12" s="79" t="s">
        <v>138</v>
      </c>
      <c r="C12" s="45">
        <v>225</v>
      </c>
      <c r="D12" s="45" t="s">
        <v>145</v>
      </c>
      <c r="E12" s="45" t="s">
        <v>253</v>
      </c>
      <c r="F12" s="82">
        <v>1119.62</v>
      </c>
    </row>
    <row r="13" spans="1:6" ht="12.75">
      <c r="A13" s="43">
        <f t="shared" si="0"/>
        <v>6</v>
      </c>
      <c r="B13" s="80" t="s">
        <v>138</v>
      </c>
      <c r="C13" s="46">
        <v>226</v>
      </c>
      <c r="D13" s="46" t="s">
        <v>147</v>
      </c>
      <c r="E13" s="46" t="s">
        <v>148</v>
      </c>
      <c r="F13" s="81">
        <v>260.06</v>
      </c>
    </row>
    <row r="14" spans="1:6" ht="12.75">
      <c r="A14" s="43">
        <f t="shared" si="0"/>
        <v>7</v>
      </c>
      <c r="B14" s="80" t="s">
        <v>138</v>
      </c>
      <c r="C14" s="46">
        <v>227</v>
      </c>
      <c r="D14" s="46" t="s">
        <v>149</v>
      </c>
      <c r="E14" s="46" t="s">
        <v>150</v>
      </c>
      <c r="F14" s="81">
        <v>5420.55</v>
      </c>
    </row>
    <row r="15" spans="1:6" ht="12.75">
      <c r="A15" s="43">
        <f t="shared" si="0"/>
        <v>8</v>
      </c>
      <c r="B15" s="80" t="s">
        <v>138</v>
      </c>
      <c r="C15" s="46">
        <v>228</v>
      </c>
      <c r="D15" s="46" t="s">
        <v>151</v>
      </c>
      <c r="E15" s="46" t="s">
        <v>252</v>
      </c>
      <c r="F15" s="81">
        <v>13.3</v>
      </c>
    </row>
    <row r="16" spans="1:6" ht="12.75">
      <c r="A16" s="43">
        <f t="shared" si="0"/>
        <v>9</v>
      </c>
      <c r="B16" s="80" t="s">
        <v>138</v>
      </c>
      <c r="C16" s="46" t="s">
        <v>155</v>
      </c>
      <c r="D16" s="46" t="s">
        <v>152</v>
      </c>
      <c r="E16" s="46" t="s">
        <v>153</v>
      </c>
      <c r="F16" s="81">
        <v>1600</v>
      </c>
    </row>
    <row r="17" spans="1:6" ht="12.75">
      <c r="A17" s="43">
        <f t="shared" si="0"/>
        <v>10</v>
      </c>
      <c r="B17" s="80" t="s">
        <v>154</v>
      </c>
      <c r="C17" s="46">
        <v>229</v>
      </c>
      <c r="D17" s="46" t="s">
        <v>156</v>
      </c>
      <c r="E17" s="46" t="s">
        <v>157</v>
      </c>
      <c r="F17" s="81" t="s">
        <v>158</v>
      </c>
    </row>
    <row r="18" spans="1:6" ht="12.75">
      <c r="A18" s="43">
        <f t="shared" si="0"/>
        <v>11</v>
      </c>
      <c r="B18" s="80" t="s">
        <v>154</v>
      </c>
      <c r="C18" s="46">
        <v>230</v>
      </c>
      <c r="D18" s="46" t="s">
        <v>159</v>
      </c>
      <c r="E18" s="46" t="s">
        <v>160</v>
      </c>
      <c r="F18" s="81">
        <v>4039.73</v>
      </c>
    </row>
    <row r="19" spans="1:6" ht="12.75">
      <c r="A19" s="43">
        <f t="shared" si="0"/>
        <v>12</v>
      </c>
      <c r="B19" s="80" t="s">
        <v>154</v>
      </c>
      <c r="C19" s="46">
        <v>431</v>
      </c>
      <c r="D19" s="46" t="s">
        <v>159</v>
      </c>
      <c r="E19" s="46" t="s">
        <v>161</v>
      </c>
      <c r="F19" s="81">
        <v>229.88</v>
      </c>
    </row>
    <row r="20" spans="1:6" ht="12.75">
      <c r="A20" s="43">
        <f t="shared" si="0"/>
        <v>13</v>
      </c>
      <c r="B20" s="80" t="s">
        <v>154</v>
      </c>
      <c r="C20" s="46">
        <v>433</v>
      </c>
      <c r="D20" s="46" t="s">
        <v>162</v>
      </c>
      <c r="E20" s="46" t="s">
        <v>161</v>
      </c>
      <c r="F20" s="81">
        <v>4794.24</v>
      </c>
    </row>
    <row r="21" spans="1:6" ht="12.75">
      <c r="A21" s="43">
        <f t="shared" si="0"/>
        <v>14</v>
      </c>
      <c r="B21" s="80" t="s">
        <v>154</v>
      </c>
      <c r="C21" s="46">
        <v>435</v>
      </c>
      <c r="D21" s="46" t="s">
        <v>163</v>
      </c>
      <c r="E21" s="46" t="s">
        <v>164</v>
      </c>
      <c r="F21" s="81">
        <v>342.32</v>
      </c>
    </row>
    <row r="22" spans="1:6" ht="12.75">
      <c r="A22" s="43">
        <f t="shared" si="0"/>
        <v>15</v>
      </c>
      <c r="B22" s="80" t="s">
        <v>154</v>
      </c>
      <c r="C22" s="46">
        <v>443</v>
      </c>
      <c r="D22" s="46" t="s">
        <v>163</v>
      </c>
      <c r="E22" s="46" t="s">
        <v>165</v>
      </c>
      <c r="F22" s="81">
        <v>18.2</v>
      </c>
    </row>
    <row r="23" spans="1:6" ht="12.75">
      <c r="A23" s="46">
        <v>16</v>
      </c>
      <c r="B23" s="80" t="s">
        <v>154</v>
      </c>
      <c r="C23" s="46">
        <v>439</v>
      </c>
      <c r="D23" s="46" t="s">
        <v>166</v>
      </c>
      <c r="E23" s="46" t="s">
        <v>168</v>
      </c>
      <c r="F23" s="81" t="s">
        <v>167</v>
      </c>
    </row>
    <row r="24" spans="1:6" ht="12.75">
      <c r="A24" s="46">
        <v>17</v>
      </c>
      <c r="B24" s="80" t="s">
        <v>154</v>
      </c>
      <c r="C24" s="46">
        <v>440</v>
      </c>
      <c r="D24" s="46" t="s">
        <v>166</v>
      </c>
      <c r="E24" s="46" t="s">
        <v>169</v>
      </c>
      <c r="F24" s="81">
        <v>56.8</v>
      </c>
    </row>
    <row r="25" spans="1:6" ht="12.75">
      <c r="A25" s="46">
        <v>18</v>
      </c>
      <c r="B25" s="80" t="s">
        <v>154</v>
      </c>
      <c r="C25" s="46">
        <v>434</v>
      </c>
      <c r="D25" s="46" t="s">
        <v>170</v>
      </c>
      <c r="E25" s="46" t="s">
        <v>171</v>
      </c>
      <c r="F25" s="81">
        <v>2213.4</v>
      </c>
    </row>
    <row r="26" spans="1:6" ht="12.75">
      <c r="A26" s="46">
        <v>19</v>
      </c>
      <c r="B26" s="80" t="s">
        <v>172</v>
      </c>
      <c r="C26" s="46">
        <v>719</v>
      </c>
      <c r="D26" s="46" t="s">
        <v>166</v>
      </c>
      <c r="E26" s="46" t="s">
        <v>173</v>
      </c>
      <c r="F26" s="81" t="s">
        <v>174</v>
      </c>
    </row>
    <row r="27" spans="1:6" ht="12.75">
      <c r="A27" s="46">
        <v>20</v>
      </c>
      <c r="B27" s="80" t="s">
        <v>172</v>
      </c>
      <c r="C27" s="46">
        <v>727</v>
      </c>
      <c r="D27" s="46" t="s">
        <v>175</v>
      </c>
      <c r="E27" s="46" t="s">
        <v>176</v>
      </c>
      <c r="F27" s="81">
        <v>1281</v>
      </c>
    </row>
    <row r="28" spans="1:6" ht="12.75">
      <c r="A28" s="46">
        <v>21</v>
      </c>
      <c r="B28" s="80" t="s">
        <v>182</v>
      </c>
      <c r="C28" s="46">
        <v>786</v>
      </c>
      <c r="D28" s="46" t="s">
        <v>152</v>
      </c>
      <c r="E28" s="46" t="s">
        <v>254</v>
      </c>
      <c r="F28" s="81">
        <v>126.8</v>
      </c>
    </row>
    <row r="29" spans="1:6" ht="12.75">
      <c r="A29" s="46">
        <v>22</v>
      </c>
      <c r="B29" s="80" t="s">
        <v>177</v>
      </c>
      <c r="C29" s="46">
        <v>790</v>
      </c>
      <c r="D29" s="46" t="s">
        <v>178</v>
      </c>
      <c r="E29" s="46" t="s">
        <v>255</v>
      </c>
      <c r="F29" s="81">
        <v>1945</v>
      </c>
    </row>
    <row r="30" spans="1:6" ht="12.75">
      <c r="A30" s="46">
        <v>23</v>
      </c>
      <c r="B30" s="80" t="s">
        <v>177</v>
      </c>
      <c r="C30" s="46">
        <v>793</v>
      </c>
      <c r="D30" s="46" t="s">
        <v>159</v>
      </c>
      <c r="E30" s="46" t="s">
        <v>160</v>
      </c>
      <c r="F30" s="81">
        <v>3168.6</v>
      </c>
    </row>
    <row r="31" spans="1:6" ht="12.75">
      <c r="A31" s="46">
        <v>24</v>
      </c>
      <c r="B31" s="80" t="s">
        <v>177</v>
      </c>
      <c r="C31" s="46">
        <v>792</v>
      </c>
      <c r="D31" s="46" t="s">
        <v>159</v>
      </c>
      <c r="E31" s="46" t="s">
        <v>256</v>
      </c>
      <c r="F31" s="81">
        <v>120</v>
      </c>
    </row>
    <row r="32" spans="1:6" ht="12.75">
      <c r="A32" s="46">
        <v>25</v>
      </c>
      <c r="B32" s="80" t="s">
        <v>177</v>
      </c>
      <c r="C32" s="46">
        <v>881</v>
      </c>
      <c r="D32" s="46" t="s">
        <v>166</v>
      </c>
      <c r="E32" s="46" t="s">
        <v>179</v>
      </c>
      <c r="F32" s="81">
        <v>88.8</v>
      </c>
    </row>
    <row r="33" spans="1:6" ht="12.75">
      <c r="A33" s="46">
        <v>26</v>
      </c>
      <c r="B33" s="80" t="s">
        <v>177</v>
      </c>
      <c r="C33" s="46">
        <v>794</v>
      </c>
      <c r="D33" s="46" t="s">
        <v>159</v>
      </c>
      <c r="E33" s="46" t="s">
        <v>161</v>
      </c>
      <c r="F33" s="81">
        <v>243.88</v>
      </c>
    </row>
    <row r="34" spans="1:6" ht="12.75">
      <c r="A34" s="46">
        <v>27</v>
      </c>
      <c r="B34" s="80" t="s">
        <v>177</v>
      </c>
      <c r="C34" s="46">
        <v>791</v>
      </c>
      <c r="D34" s="46" t="s">
        <v>180</v>
      </c>
      <c r="E34" s="46" t="s">
        <v>181</v>
      </c>
      <c r="F34" s="81">
        <v>2296.39</v>
      </c>
    </row>
    <row r="35" spans="1:6" ht="12.75">
      <c r="A35" s="46">
        <v>28</v>
      </c>
      <c r="B35" s="80" t="s">
        <v>183</v>
      </c>
      <c r="C35" s="46">
        <v>889</v>
      </c>
      <c r="D35" s="46" t="s">
        <v>184</v>
      </c>
      <c r="E35" s="46" t="s">
        <v>185</v>
      </c>
      <c r="F35" s="81">
        <v>2409.5</v>
      </c>
    </row>
    <row r="36" spans="1:6" ht="12.75">
      <c r="A36" s="46">
        <v>29</v>
      </c>
      <c r="B36" s="80" t="s">
        <v>183</v>
      </c>
      <c r="C36" s="46">
        <v>893</v>
      </c>
      <c r="D36" s="46" t="s">
        <v>186</v>
      </c>
      <c r="E36" s="46" t="s">
        <v>187</v>
      </c>
      <c r="F36" s="81">
        <v>1260</v>
      </c>
    </row>
    <row r="37" spans="1:6" ht="13.5" thickBot="1">
      <c r="A37" s="115">
        <v>30</v>
      </c>
      <c r="B37" s="116" t="s">
        <v>183</v>
      </c>
      <c r="C37" s="117">
        <v>890</v>
      </c>
      <c r="D37" s="118" t="s">
        <v>188</v>
      </c>
      <c r="E37" s="119" t="s">
        <v>189</v>
      </c>
      <c r="F37" s="120">
        <v>77</v>
      </c>
    </row>
    <row r="38" spans="1:6" ht="13.5" thickBot="1">
      <c r="A38" s="121"/>
      <c r="B38" s="122" t="s">
        <v>371</v>
      </c>
      <c r="C38" s="122"/>
      <c r="D38" s="123"/>
      <c r="E38" s="123"/>
      <c r="F38" s="124">
        <f>SUM(F8:F37)</f>
        <v>35203.03</v>
      </c>
    </row>
    <row r="46" spans="1:8" ht="12.75">
      <c r="A46" s="1" t="s">
        <v>343</v>
      </c>
      <c r="G46" s="84"/>
      <c r="H46" s="84"/>
    </row>
    <row r="47" spans="5:8" ht="12.75">
      <c r="E47" s="83"/>
      <c r="G47" s="84"/>
      <c r="H47" s="84"/>
    </row>
    <row r="48" spans="3:8" ht="13.5" thickBot="1">
      <c r="C48" s="39" t="s">
        <v>47</v>
      </c>
      <c r="D48" s="4" t="s">
        <v>110</v>
      </c>
      <c r="E48" s="4" t="s">
        <v>221</v>
      </c>
      <c r="G48" s="84"/>
      <c r="H48" s="84"/>
    </row>
    <row r="49" spans="1:8" ht="12.75">
      <c r="A49" s="96"/>
      <c r="B49" s="97"/>
      <c r="C49" s="97"/>
      <c r="D49" s="97"/>
      <c r="E49" s="97"/>
      <c r="F49" s="97"/>
      <c r="G49" s="84"/>
      <c r="H49" s="84"/>
    </row>
    <row r="50" spans="1:8" ht="51">
      <c r="A50" s="98" t="s">
        <v>6</v>
      </c>
      <c r="B50" s="88" t="s">
        <v>7</v>
      </c>
      <c r="C50" s="89" t="s">
        <v>8</v>
      </c>
      <c r="D50" s="88" t="s">
        <v>9</v>
      </c>
      <c r="E50" s="88" t="s">
        <v>10</v>
      </c>
      <c r="F50" s="88" t="s">
        <v>11</v>
      </c>
      <c r="G50" s="84"/>
      <c r="H50" s="84"/>
    </row>
    <row r="51" spans="1:8" ht="12.75">
      <c r="A51" s="99">
        <v>1</v>
      </c>
      <c r="B51" s="87" t="s">
        <v>190</v>
      </c>
      <c r="C51" s="87">
        <v>48</v>
      </c>
      <c r="D51" s="90" t="s">
        <v>191</v>
      </c>
      <c r="E51" s="90" t="s">
        <v>346</v>
      </c>
      <c r="F51" s="90">
        <v>14458.13</v>
      </c>
      <c r="G51" s="85"/>
      <c r="H51" s="84"/>
    </row>
    <row r="52" spans="1:8" ht="12.75">
      <c r="A52" s="99">
        <v>2</v>
      </c>
      <c r="B52" s="87" t="s">
        <v>190</v>
      </c>
      <c r="C52" s="87">
        <v>49</v>
      </c>
      <c r="D52" s="90" t="s">
        <v>192</v>
      </c>
      <c r="E52" s="90" t="s">
        <v>346</v>
      </c>
      <c r="F52" s="90">
        <v>3128.2</v>
      </c>
      <c r="G52" s="85"/>
      <c r="H52" s="84"/>
    </row>
    <row r="53" spans="1:8" ht="12.75">
      <c r="A53" s="99">
        <v>3</v>
      </c>
      <c r="B53" s="87" t="s">
        <v>190</v>
      </c>
      <c r="C53" s="87">
        <v>50</v>
      </c>
      <c r="D53" s="90" t="s">
        <v>193</v>
      </c>
      <c r="E53" s="90" t="s">
        <v>346</v>
      </c>
      <c r="F53" s="90">
        <v>8894.37</v>
      </c>
      <c r="G53" s="85"/>
      <c r="H53" s="84"/>
    </row>
    <row r="54" spans="1:8" ht="12.75">
      <c r="A54" s="99">
        <v>4</v>
      </c>
      <c r="B54" s="87" t="s">
        <v>190</v>
      </c>
      <c r="C54" s="87">
        <v>51</v>
      </c>
      <c r="D54" s="90" t="s">
        <v>194</v>
      </c>
      <c r="E54" s="90" t="s">
        <v>510</v>
      </c>
      <c r="F54" s="90">
        <v>6537.15</v>
      </c>
      <c r="G54" s="85"/>
      <c r="H54" s="84"/>
    </row>
    <row r="55" spans="1:8" ht="12.75">
      <c r="A55" s="99">
        <v>5</v>
      </c>
      <c r="B55" s="87" t="s">
        <v>190</v>
      </c>
      <c r="C55" s="87">
        <v>52</v>
      </c>
      <c r="D55" s="90" t="s">
        <v>195</v>
      </c>
      <c r="E55" s="90" t="s">
        <v>346</v>
      </c>
      <c r="F55" s="90">
        <v>2468.11</v>
      </c>
      <c r="G55" s="85"/>
      <c r="H55" s="84"/>
    </row>
    <row r="56" spans="1:8" ht="12.75">
      <c r="A56" s="99">
        <v>6</v>
      </c>
      <c r="B56" s="87" t="s">
        <v>190</v>
      </c>
      <c r="C56" s="87">
        <v>53</v>
      </c>
      <c r="D56" s="90" t="s">
        <v>196</v>
      </c>
      <c r="E56" s="90" t="s">
        <v>346</v>
      </c>
      <c r="F56" s="90">
        <v>720.88</v>
      </c>
      <c r="G56" s="85"/>
      <c r="H56" s="84"/>
    </row>
    <row r="57" spans="1:8" ht="12.75">
      <c r="A57" s="99">
        <v>7</v>
      </c>
      <c r="B57" s="87" t="s">
        <v>190</v>
      </c>
      <c r="C57" s="87">
        <v>54</v>
      </c>
      <c r="D57" s="90" t="s">
        <v>197</v>
      </c>
      <c r="E57" s="90" t="s">
        <v>346</v>
      </c>
      <c r="F57" s="90">
        <v>59.06</v>
      </c>
      <c r="G57" s="85"/>
      <c r="H57" s="84"/>
    </row>
    <row r="58" spans="1:8" ht="12.75">
      <c r="A58" s="99">
        <v>8</v>
      </c>
      <c r="B58" s="87" t="s">
        <v>190</v>
      </c>
      <c r="C58" s="87">
        <v>55</v>
      </c>
      <c r="D58" s="90" t="s">
        <v>198</v>
      </c>
      <c r="E58" s="90" t="s">
        <v>346</v>
      </c>
      <c r="F58" s="90">
        <v>49.83</v>
      </c>
      <c r="G58" s="85"/>
      <c r="H58" s="84"/>
    </row>
    <row r="59" spans="1:8" ht="12.75">
      <c r="A59" s="99">
        <v>9</v>
      </c>
      <c r="B59" s="87" t="s">
        <v>190</v>
      </c>
      <c r="C59" s="87">
        <v>56</v>
      </c>
      <c r="D59" s="90" t="s">
        <v>199</v>
      </c>
      <c r="E59" s="90" t="s">
        <v>346</v>
      </c>
      <c r="F59" s="90">
        <v>5999.56</v>
      </c>
      <c r="G59" s="85"/>
      <c r="H59" s="84"/>
    </row>
    <row r="60" spans="1:8" ht="12.75">
      <c r="A60" s="99">
        <v>10</v>
      </c>
      <c r="B60" s="87" t="s">
        <v>190</v>
      </c>
      <c r="C60" s="87">
        <v>57</v>
      </c>
      <c r="D60" s="90" t="s">
        <v>200</v>
      </c>
      <c r="E60" s="90" t="s">
        <v>346</v>
      </c>
      <c r="F60" s="90">
        <v>195.34</v>
      </c>
      <c r="G60" s="85"/>
      <c r="H60" s="84"/>
    </row>
    <row r="61" spans="1:8" ht="12.75">
      <c r="A61" s="99">
        <v>11</v>
      </c>
      <c r="B61" s="87" t="s">
        <v>190</v>
      </c>
      <c r="C61" s="87">
        <v>58</v>
      </c>
      <c r="D61" s="90" t="s">
        <v>201</v>
      </c>
      <c r="E61" s="90" t="s">
        <v>346</v>
      </c>
      <c r="F61" s="90">
        <v>312.37</v>
      </c>
      <c r="G61" s="85"/>
      <c r="H61" s="84"/>
    </row>
    <row r="62" spans="1:8" ht="12.75">
      <c r="A62" s="99">
        <v>12</v>
      </c>
      <c r="B62" s="87" t="s">
        <v>190</v>
      </c>
      <c r="C62" s="87">
        <v>59</v>
      </c>
      <c r="D62" s="90" t="s">
        <v>203</v>
      </c>
      <c r="E62" s="90" t="s">
        <v>346</v>
      </c>
      <c r="F62" s="90">
        <v>1.93</v>
      </c>
      <c r="G62" s="85"/>
      <c r="H62" s="84"/>
    </row>
    <row r="63" spans="1:8" ht="12.75">
      <c r="A63" s="99">
        <v>13</v>
      </c>
      <c r="B63" s="87" t="s">
        <v>190</v>
      </c>
      <c r="C63" s="87">
        <v>47</v>
      </c>
      <c r="D63" s="90" t="s">
        <v>202</v>
      </c>
      <c r="E63" s="90" t="s">
        <v>346</v>
      </c>
      <c r="F63" s="90">
        <v>58.14</v>
      </c>
      <c r="G63" s="85"/>
      <c r="H63" s="84"/>
    </row>
    <row r="64" spans="1:8" ht="12.75">
      <c r="A64" s="99">
        <v>14</v>
      </c>
      <c r="B64" s="87" t="s">
        <v>204</v>
      </c>
      <c r="C64" s="87" t="s">
        <v>205</v>
      </c>
      <c r="D64" s="90" t="s">
        <v>206</v>
      </c>
      <c r="E64" s="90" t="s">
        <v>215</v>
      </c>
      <c r="F64" s="90">
        <v>104236.44</v>
      </c>
      <c r="G64" s="85"/>
      <c r="H64" s="84"/>
    </row>
    <row r="65" spans="1:8" ht="12.75">
      <c r="A65" s="99">
        <v>15</v>
      </c>
      <c r="B65" s="87" t="s">
        <v>207</v>
      </c>
      <c r="C65" s="87" t="s">
        <v>208</v>
      </c>
      <c r="D65" s="90" t="s">
        <v>206</v>
      </c>
      <c r="E65" s="90" t="s">
        <v>216</v>
      </c>
      <c r="F65" s="90">
        <v>104236.44</v>
      </c>
      <c r="G65" s="85"/>
      <c r="H65" s="84"/>
    </row>
    <row r="66" spans="1:8" ht="12.75">
      <c r="A66" s="99">
        <v>16</v>
      </c>
      <c r="B66" s="87" t="s">
        <v>138</v>
      </c>
      <c r="C66" s="87">
        <v>213</v>
      </c>
      <c r="D66" s="90" t="s">
        <v>206</v>
      </c>
      <c r="E66" s="90" t="s">
        <v>209</v>
      </c>
      <c r="F66" s="90">
        <v>300.41</v>
      </c>
      <c r="G66" s="85"/>
      <c r="H66" s="84"/>
    </row>
    <row r="67" spans="1:8" ht="12.75">
      <c r="A67" s="99">
        <v>17</v>
      </c>
      <c r="B67" s="87" t="s">
        <v>138</v>
      </c>
      <c r="C67" s="87">
        <v>206</v>
      </c>
      <c r="D67" s="90" t="s">
        <v>206</v>
      </c>
      <c r="E67" s="90" t="s">
        <v>251</v>
      </c>
      <c r="F67" s="90">
        <v>4898.44</v>
      </c>
      <c r="G67" s="84"/>
      <c r="H67" s="84"/>
    </row>
    <row r="68" spans="1:8" ht="12.75">
      <c r="A68" s="99">
        <v>18</v>
      </c>
      <c r="B68" s="87" t="s">
        <v>138</v>
      </c>
      <c r="C68" s="87">
        <v>219</v>
      </c>
      <c r="D68" s="90" t="s">
        <v>206</v>
      </c>
      <c r="E68" s="90" t="s">
        <v>210</v>
      </c>
      <c r="F68" s="90">
        <v>23.5</v>
      </c>
      <c r="G68" s="84"/>
      <c r="H68" s="84"/>
    </row>
    <row r="69" spans="1:8" ht="12.75">
      <c r="A69" s="99">
        <v>19</v>
      </c>
      <c r="B69" s="87" t="s">
        <v>211</v>
      </c>
      <c r="C69" s="87">
        <v>430</v>
      </c>
      <c r="D69" s="90" t="s">
        <v>206</v>
      </c>
      <c r="E69" s="90" t="s">
        <v>212</v>
      </c>
      <c r="F69" s="90">
        <v>16.94</v>
      </c>
      <c r="G69" s="84"/>
      <c r="H69" s="84"/>
    </row>
    <row r="70" spans="1:8" ht="12.75">
      <c r="A70" s="99">
        <v>20</v>
      </c>
      <c r="B70" s="87" t="s">
        <v>154</v>
      </c>
      <c r="C70" s="87">
        <v>437</v>
      </c>
      <c r="D70" s="90" t="s">
        <v>206</v>
      </c>
      <c r="E70" s="90" t="s">
        <v>213</v>
      </c>
      <c r="F70" s="90">
        <v>66901.55</v>
      </c>
      <c r="G70" s="84"/>
      <c r="H70" s="84"/>
    </row>
    <row r="71" spans="1:8" ht="12.75">
      <c r="A71" s="99">
        <v>21</v>
      </c>
      <c r="B71" s="87" t="s">
        <v>172</v>
      </c>
      <c r="C71" s="87" t="s">
        <v>218</v>
      </c>
      <c r="D71" s="90" t="s">
        <v>206</v>
      </c>
      <c r="E71" s="90" t="s">
        <v>214</v>
      </c>
      <c r="F71" s="90">
        <v>104236.44</v>
      </c>
      <c r="G71" s="84"/>
      <c r="H71" s="84"/>
    </row>
    <row r="72" spans="1:8" ht="13.5" thickBot="1">
      <c r="A72" s="100">
        <v>22</v>
      </c>
      <c r="B72" s="101" t="s">
        <v>217</v>
      </c>
      <c r="C72" s="101" t="s">
        <v>219</v>
      </c>
      <c r="D72" s="102" t="s">
        <v>206</v>
      </c>
      <c r="E72" s="102" t="s">
        <v>220</v>
      </c>
      <c r="F72" s="102">
        <v>33098.63</v>
      </c>
      <c r="G72" s="84"/>
      <c r="H72" s="84"/>
    </row>
    <row r="73" spans="1:8" ht="13.5" thickBot="1">
      <c r="A73" s="126"/>
      <c r="B73" s="122" t="s">
        <v>371</v>
      </c>
      <c r="C73" s="127"/>
      <c r="D73" s="127"/>
      <c r="E73" s="127"/>
      <c r="F73" s="131">
        <f>SUM(F51:F72)</f>
        <v>460831.86000000004</v>
      </c>
      <c r="G73" s="84"/>
      <c r="H73" s="84"/>
    </row>
    <row r="74" spans="1:9" ht="13.5" thickBot="1">
      <c r="A74" s="125"/>
      <c r="B74" s="125"/>
      <c r="C74" s="125"/>
      <c r="D74" s="125"/>
      <c r="E74" s="125"/>
      <c r="F74" s="125"/>
      <c r="G74" s="84"/>
      <c r="H74" s="84"/>
      <c r="I74" s="84"/>
    </row>
    <row r="75" spans="1:9" ht="12.75">
      <c r="A75" s="96"/>
      <c r="B75" s="97"/>
      <c r="C75" s="97"/>
      <c r="D75" s="97"/>
      <c r="E75" s="97"/>
      <c r="F75" s="97"/>
      <c r="G75" s="84"/>
      <c r="H75" s="84"/>
      <c r="I75" s="84"/>
    </row>
    <row r="76" spans="1:9" ht="12.75">
      <c r="A76" s="104" t="s">
        <v>229</v>
      </c>
      <c r="B76" s="87"/>
      <c r="C76" s="87"/>
      <c r="D76" s="87"/>
      <c r="E76" s="87"/>
      <c r="F76" s="87"/>
      <c r="G76" s="84"/>
      <c r="H76" s="84"/>
      <c r="I76" s="84"/>
    </row>
    <row r="77" spans="1:9" ht="12.75">
      <c r="A77" s="99"/>
      <c r="B77" s="87"/>
      <c r="C77" s="87"/>
      <c r="D77" s="87"/>
      <c r="E77" s="91"/>
      <c r="F77" s="87"/>
      <c r="G77" s="84"/>
      <c r="H77" s="84"/>
      <c r="I77" s="84"/>
    </row>
    <row r="78" spans="1:9" ht="12.75">
      <c r="A78" s="99"/>
      <c r="B78" s="87"/>
      <c r="C78" s="92" t="s">
        <v>47</v>
      </c>
      <c r="D78" s="93" t="s">
        <v>110</v>
      </c>
      <c r="E78" s="93" t="s">
        <v>222</v>
      </c>
      <c r="F78" s="87"/>
      <c r="G78" s="84"/>
      <c r="H78" s="84"/>
      <c r="I78" s="84"/>
    </row>
    <row r="79" spans="1:9" ht="12.75">
      <c r="A79" s="99"/>
      <c r="B79" s="87"/>
      <c r="C79" s="87"/>
      <c r="D79" s="87"/>
      <c r="E79" s="87"/>
      <c r="F79" s="87"/>
      <c r="G79" s="84"/>
      <c r="H79" s="84"/>
      <c r="I79" s="84"/>
    </row>
    <row r="80" spans="1:9" ht="12.75">
      <c r="A80" s="99">
        <v>1</v>
      </c>
      <c r="B80" s="87" t="s">
        <v>190</v>
      </c>
      <c r="C80" s="87">
        <v>19</v>
      </c>
      <c r="D80" s="90" t="s">
        <v>191</v>
      </c>
      <c r="E80" s="90" t="s">
        <v>510</v>
      </c>
      <c r="F80" s="87">
        <v>26.85</v>
      </c>
      <c r="G80" s="84"/>
      <c r="H80" s="84"/>
      <c r="I80" s="84"/>
    </row>
    <row r="81" spans="1:9" ht="12.75">
      <c r="A81" s="99">
        <v>2</v>
      </c>
      <c r="B81" s="87" t="s">
        <v>190</v>
      </c>
      <c r="C81" s="87">
        <v>20</v>
      </c>
      <c r="D81" s="90" t="s">
        <v>192</v>
      </c>
      <c r="E81" s="90" t="s">
        <v>510</v>
      </c>
      <c r="F81" s="87">
        <v>3.49</v>
      </c>
      <c r="G81" s="84"/>
      <c r="H81" s="84"/>
      <c r="I81" s="84"/>
    </row>
    <row r="82" spans="1:9" ht="12.75">
      <c r="A82" s="99">
        <v>3</v>
      </c>
      <c r="B82" s="87" t="s">
        <v>190</v>
      </c>
      <c r="C82" s="87">
        <v>21</v>
      </c>
      <c r="D82" s="90" t="s">
        <v>193</v>
      </c>
      <c r="E82" s="90" t="s">
        <v>510</v>
      </c>
      <c r="F82" s="87">
        <v>45.94</v>
      </c>
      <c r="G82" s="84"/>
      <c r="H82" s="84"/>
      <c r="I82" s="84"/>
    </row>
    <row r="83" spans="1:9" ht="12.75">
      <c r="A83" s="99">
        <v>4</v>
      </c>
      <c r="B83" s="87" t="s">
        <v>190</v>
      </c>
      <c r="C83" s="87">
        <v>22</v>
      </c>
      <c r="D83" s="90" t="s">
        <v>194</v>
      </c>
      <c r="E83" s="90" t="s">
        <v>510</v>
      </c>
      <c r="F83" s="87">
        <v>10.16</v>
      </c>
      <c r="G83" s="84"/>
      <c r="H83" s="84"/>
      <c r="I83" s="84"/>
    </row>
    <row r="84" spans="1:9" ht="12.75">
      <c r="A84" s="99">
        <v>5</v>
      </c>
      <c r="B84" s="87" t="s">
        <v>190</v>
      </c>
      <c r="C84" s="87">
        <v>23</v>
      </c>
      <c r="D84" s="90" t="s">
        <v>195</v>
      </c>
      <c r="E84" s="90" t="s">
        <v>510</v>
      </c>
      <c r="F84" s="87">
        <v>3.33</v>
      </c>
      <c r="G84" s="84"/>
      <c r="H84" s="84"/>
      <c r="I84" s="84"/>
    </row>
    <row r="85" spans="1:9" ht="12.75">
      <c r="A85" s="99">
        <v>6</v>
      </c>
      <c r="B85" s="87" t="s">
        <v>190</v>
      </c>
      <c r="C85" s="87">
        <v>24</v>
      </c>
      <c r="D85" s="90" t="s">
        <v>196</v>
      </c>
      <c r="E85" s="90" t="s">
        <v>510</v>
      </c>
      <c r="F85" s="87">
        <v>0.66</v>
      </c>
      <c r="G85" s="84"/>
      <c r="H85" s="84"/>
      <c r="I85" s="84"/>
    </row>
    <row r="86" spans="1:9" ht="12.75">
      <c r="A86" s="99">
        <v>7</v>
      </c>
      <c r="B86" s="87" t="s">
        <v>190</v>
      </c>
      <c r="C86" s="87">
        <v>25</v>
      </c>
      <c r="D86" s="90" t="s">
        <v>197</v>
      </c>
      <c r="E86" s="90" t="s">
        <v>510</v>
      </c>
      <c r="F86" s="87">
        <v>0.91</v>
      </c>
      <c r="G86" s="84"/>
      <c r="H86" s="84"/>
      <c r="I86" s="84"/>
    </row>
    <row r="87" spans="1:9" ht="12.75">
      <c r="A87" s="99">
        <v>8</v>
      </c>
      <c r="B87" s="87" t="s">
        <v>190</v>
      </c>
      <c r="C87" s="87">
        <v>26</v>
      </c>
      <c r="D87" s="90" t="s">
        <v>199</v>
      </c>
      <c r="E87" s="90" t="s">
        <v>510</v>
      </c>
      <c r="F87" s="87">
        <v>25.57</v>
      </c>
      <c r="G87" s="84"/>
      <c r="H87" s="84"/>
      <c r="I87" s="84"/>
    </row>
    <row r="88" spans="1:9" ht="12.75">
      <c r="A88" s="99">
        <v>9</v>
      </c>
      <c r="B88" s="87" t="s">
        <v>190</v>
      </c>
      <c r="C88" s="87">
        <v>27</v>
      </c>
      <c r="D88" s="90" t="s">
        <v>200</v>
      </c>
      <c r="E88" s="90" t="s">
        <v>510</v>
      </c>
      <c r="F88" s="87">
        <v>1.52</v>
      </c>
      <c r="G88" s="84"/>
      <c r="H88" s="84"/>
      <c r="I88" s="84"/>
    </row>
    <row r="89" spans="1:9" ht="12.75">
      <c r="A89" s="99">
        <v>10</v>
      </c>
      <c r="B89" s="87" t="s">
        <v>204</v>
      </c>
      <c r="C89" s="87">
        <v>182</v>
      </c>
      <c r="D89" s="90" t="s">
        <v>152</v>
      </c>
      <c r="E89" s="90" t="s">
        <v>223</v>
      </c>
      <c r="F89" s="87">
        <v>207.25</v>
      </c>
      <c r="G89" s="84"/>
      <c r="H89" s="84"/>
      <c r="I89" s="84"/>
    </row>
    <row r="90" spans="1:9" ht="12.75">
      <c r="A90" s="99">
        <v>11</v>
      </c>
      <c r="B90" s="87" t="s">
        <v>207</v>
      </c>
      <c r="C90" s="87">
        <v>194</v>
      </c>
      <c r="D90" s="90" t="s">
        <v>152</v>
      </c>
      <c r="E90" s="90" t="s">
        <v>224</v>
      </c>
      <c r="F90" s="87">
        <v>207.25</v>
      </c>
      <c r="G90" s="84"/>
      <c r="H90" s="84"/>
      <c r="I90" s="84"/>
    </row>
    <row r="91" spans="1:9" ht="12.75">
      <c r="A91" s="99">
        <v>12</v>
      </c>
      <c r="B91" s="87" t="s">
        <v>138</v>
      </c>
      <c r="C91" s="87">
        <v>210</v>
      </c>
      <c r="D91" s="90" t="s">
        <v>152</v>
      </c>
      <c r="E91" s="90" t="s">
        <v>225</v>
      </c>
      <c r="F91" s="87">
        <v>0.52</v>
      </c>
      <c r="G91" s="84"/>
      <c r="H91" s="84"/>
      <c r="I91" s="84"/>
    </row>
    <row r="92" spans="1:9" ht="12.75">
      <c r="A92" s="99">
        <v>13</v>
      </c>
      <c r="B92" s="87" t="s">
        <v>154</v>
      </c>
      <c r="C92" s="87">
        <v>436</v>
      </c>
      <c r="D92" s="90" t="s">
        <v>152</v>
      </c>
      <c r="E92" s="90" t="s">
        <v>226</v>
      </c>
      <c r="F92" s="87">
        <v>219.3</v>
      </c>
      <c r="G92" s="84"/>
      <c r="H92" s="84"/>
      <c r="I92" s="84"/>
    </row>
    <row r="93" spans="1:9" ht="12.75">
      <c r="A93" s="99">
        <v>14</v>
      </c>
      <c r="B93" s="87" t="s">
        <v>172</v>
      </c>
      <c r="C93" s="87">
        <v>730</v>
      </c>
      <c r="D93" s="90" t="s">
        <v>152</v>
      </c>
      <c r="E93" s="90" t="s">
        <v>227</v>
      </c>
      <c r="F93" s="87">
        <v>207.25</v>
      </c>
      <c r="G93" s="84"/>
      <c r="H93" s="84"/>
      <c r="I93" s="84"/>
    </row>
    <row r="94" spans="1:9" ht="12.75">
      <c r="A94" s="99">
        <v>15</v>
      </c>
      <c r="B94" s="87" t="s">
        <v>217</v>
      </c>
      <c r="C94" s="87">
        <v>900</v>
      </c>
      <c r="D94" s="90" t="s">
        <v>152</v>
      </c>
      <c r="E94" s="90" t="s">
        <v>228</v>
      </c>
      <c r="F94" s="87">
        <v>64.06</v>
      </c>
      <c r="G94" s="84"/>
      <c r="H94" s="84"/>
      <c r="I94" s="84"/>
    </row>
    <row r="95" spans="1:9" ht="13.5" thickBot="1">
      <c r="A95" s="100"/>
      <c r="B95" s="101"/>
      <c r="C95" s="101"/>
      <c r="D95" s="101"/>
      <c r="E95" s="101"/>
      <c r="F95" s="101"/>
      <c r="G95" s="84"/>
      <c r="H95" s="84"/>
      <c r="I95" s="84"/>
    </row>
    <row r="96" spans="1:8" ht="13.5" thickBot="1">
      <c r="A96" s="126"/>
      <c r="B96" s="122" t="s">
        <v>371</v>
      </c>
      <c r="C96" s="127"/>
      <c r="D96" s="127"/>
      <c r="E96" s="127"/>
      <c r="F96" s="131">
        <f>SUM(F80:F95)</f>
        <v>1024.06</v>
      </c>
      <c r="G96" s="84"/>
      <c r="H96" s="84"/>
    </row>
    <row r="97" spans="1:8" ht="12.75">
      <c r="A97" s="95"/>
      <c r="B97" s="95"/>
      <c r="C97" s="95"/>
      <c r="D97" s="95"/>
      <c r="E97" s="95"/>
      <c r="F97" s="95"/>
      <c r="G97" s="84"/>
      <c r="H97" s="84"/>
    </row>
    <row r="98" spans="1:8" ht="12.75">
      <c r="A98" s="87"/>
      <c r="B98" s="87"/>
      <c r="C98" s="87"/>
      <c r="D98" s="87"/>
      <c r="E98" s="87"/>
      <c r="F98" s="87"/>
      <c r="G98" s="84"/>
      <c r="H98" s="84"/>
    </row>
    <row r="99" spans="1:8" ht="13.5" thickBot="1">
      <c r="A99" s="103"/>
      <c r="B99" s="103"/>
      <c r="C99" s="103"/>
      <c r="D99" s="103"/>
      <c r="E99" s="103"/>
      <c r="F99" s="103"/>
      <c r="G99" s="84"/>
      <c r="H99" s="84"/>
    </row>
    <row r="100" spans="1:8" ht="12.75">
      <c r="A100" s="105" t="s">
        <v>342</v>
      </c>
      <c r="B100" s="97"/>
      <c r="C100" s="97"/>
      <c r="D100" s="97"/>
      <c r="E100" s="97"/>
      <c r="F100" s="97"/>
      <c r="G100" s="84"/>
      <c r="H100" s="84"/>
    </row>
    <row r="101" spans="1:8" ht="12.75">
      <c r="A101" s="99"/>
      <c r="B101" s="87"/>
      <c r="C101" s="87"/>
      <c r="D101" s="87"/>
      <c r="E101" s="91"/>
      <c r="F101" s="87"/>
      <c r="G101" s="84"/>
      <c r="H101" s="84"/>
    </row>
    <row r="102" spans="1:8" ht="12.75">
      <c r="A102" s="99"/>
      <c r="B102" s="87"/>
      <c r="C102" s="92" t="s">
        <v>47</v>
      </c>
      <c r="D102" s="93" t="s">
        <v>110</v>
      </c>
      <c r="E102" s="93" t="s">
        <v>230</v>
      </c>
      <c r="F102" s="87"/>
      <c r="G102" s="84"/>
      <c r="H102" s="84"/>
    </row>
    <row r="103" spans="1:8" ht="12.75">
      <c r="A103" s="99"/>
      <c r="B103" s="87"/>
      <c r="C103" s="87"/>
      <c r="D103" s="87"/>
      <c r="E103" s="87"/>
      <c r="F103" s="87"/>
      <c r="G103" s="84"/>
      <c r="H103" s="84"/>
    </row>
    <row r="104" spans="1:8" ht="12.75">
      <c r="A104" s="99">
        <v>1</v>
      </c>
      <c r="B104" s="87" t="s">
        <v>231</v>
      </c>
      <c r="C104" s="87">
        <v>78</v>
      </c>
      <c r="D104" s="87" t="s">
        <v>232</v>
      </c>
      <c r="E104" s="90" t="s">
        <v>510</v>
      </c>
      <c r="F104" s="87">
        <v>246.08</v>
      </c>
      <c r="G104" s="84"/>
      <c r="H104" s="84"/>
    </row>
    <row r="105" spans="1:8" ht="12.75">
      <c r="A105" s="99">
        <v>2</v>
      </c>
      <c r="B105" s="87" t="s">
        <v>231</v>
      </c>
      <c r="C105" s="87">
        <v>79</v>
      </c>
      <c r="D105" s="87" t="s">
        <v>193</v>
      </c>
      <c r="E105" s="90" t="s">
        <v>510</v>
      </c>
      <c r="F105" s="87">
        <v>695.08</v>
      </c>
      <c r="G105" s="84"/>
      <c r="H105" s="84"/>
    </row>
    <row r="106" spans="1:8" ht="12.75">
      <c r="A106" s="99">
        <v>3</v>
      </c>
      <c r="B106" s="87" t="s">
        <v>231</v>
      </c>
      <c r="C106" s="87">
        <v>80</v>
      </c>
      <c r="D106" s="87" t="s">
        <v>194</v>
      </c>
      <c r="E106" s="90" t="s">
        <v>510</v>
      </c>
      <c r="F106" s="87">
        <v>624.93</v>
      </c>
      <c r="G106" s="84"/>
      <c r="H106" s="84"/>
    </row>
    <row r="107" spans="1:8" ht="12.75">
      <c r="A107" s="99">
        <v>4</v>
      </c>
      <c r="B107" s="87" t="s">
        <v>231</v>
      </c>
      <c r="C107" s="87">
        <v>81</v>
      </c>
      <c r="D107" s="87" t="s">
        <v>195</v>
      </c>
      <c r="E107" s="90" t="s">
        <v>510</v>
      </c>
      <c r="F107" s="87">
        <v>230.04</v>
      </c>
      <c r="G107" s="84"/>
      <c r="H107" s="84"/>
    </row>
    <row r="108" spans="1:8" ht="12.75">
      <c r="A108" s="99">
        <v>5</v>
      </c>
      <c r="B108" s="87" t="s">
        <v>231</v>
      </c>
      <c r="C108" s="87">
        <v>82</v>
      </c>
      <c r="D108" s="87" t="s">
        <v>196</v>
      </c>
      <c r="E108" s="90" t="s">
        <v>510</v>
      </c>
      <c r="F108" s="87">
        <v>62.36</v>
      </c>
      <c r="G108" s="84"/>
      <c r="H108" s="84"/>
    </row>
    <row r="109" spans="1:8" ht="12.75">
      <c r="A109" s="99">
        <v>6</v>
      </c>
      <c r="B109" s="87" t="s">
        <v>231</v>
      </c>
      <c r="C109" s="87">
        <v>83</v>
      </c>
      <c r="D109" s="87" t="s">
        <v>233</v>
      </c>
      <c r="E109" s="90" t="s">
        <v>510</v>
      </c>
      <c r="F109" s="87">
        <v>37.42</v>
      </c>
      <c r="G109" s="84"/>
      <c r="H109" s="84"/>
    </row>
    <row r="110" spans="1:8" ht="12.75">
      <c r="A110" s="99">
        <v>7</v>
      </c>
      <c r="B110" s="87" t="s">
        <v>231</v>
      </c>
      <c r="C110" s="87">
        <v>84</v>
      </c>
      <c r="D110" s="87" t="s">
        <v>198</v>
      </c>
      <c r="E110" s="90" t="s">
        <v>510</v>
      </c>
      <c r="F110" s="87">
        <v>2.21</v>
      </c>
      <c r="G110" s="84"/>
      <c r="H110" s="84"/>
    </row>
    <row r="111" spans="1:8" ht="12.75">
      <c r="A111" s="99">
        <v>8</v>
      </c>
      <c r="B111" s="87" t="s">
        <v>231</v>
      </c>
      <c r="C111" s="87">
        <v>85</v>
      </c>
      <c r="D111" s="87" t="s">
        <v>234</v>
      </c>
      <c r="E111" s="90" t="s">
        <v>510</v>
      </c>
      <c r="F111" s="87">
        <v>772.75</v>
      </c>
      <c r="G111" s="84"/>
      <c r="H111" s="84"/>
    </row>
    <row r="112" spans="1:8" ht="12.75">
      <c r="A112" s="99">
        <v>9</v>
      </c>
      <c r="B112" s="87" t="s">
        <v>231</v>
      </c>
      <c r="C112" s="87">
        <v>86</v>
      </c>
      <c r="D112" s="87" t="s">
        <v>235</v>
      </c>
      <c r="E112" s="90" t="s">
        <v>510</v>
      </c>
      <c r="F112" s="87">
        <v>5.83</v>
      </c>
      <c r="G112" s="84"/>
      <c r="H112" s="84"/>
    </row>
    <row r="113" spans="1:8" ht="12.75">
      <c r="A113" s="99">
        <v>10</v>
      </c>
      <c r="B113" s="87" t="s">
        <v>231</v>
      </c>
      <c r="C113" s="87">
        <v>87</v>
      </c>
      <c r="D113" s="87" t="s">
        <v>201</v>
      </c>
      <c r="E113" s="90" t="s">
        <v>510</v>
      </c>
      <c r="F113" s="87">
        <v>17.95</v>
      </c>
      <c r="G113" s="84"/>
      <c r="H113" s="84"/>
    </row>
    <row r="114" spans="1:8" ht="12.75">
      <c r="A114" s="99">
        <v>11</v>
      </c>
      <c r="B114" s="87" t="s">
        <v>231</v>
      </c>
      <c r="C114" s="87">
        <v>88</v>
      </c>
      <c r="D114" s="87" t="s">
        <v>202</v>
      </c>
      <c r="E114" s="90" t="s">
        <v>510</v>
      </c>
      <c r="F114" s="87">
        <v>7.05</v>
      </c>
      <c r="G114" s="84"/>
      <c r="H114" s="84"/>
    </row>
    <row r="115" spans="1:8" ht="12.75">
      <c r="A115" s="99">
        <v>12</v>
      </c>
      <c r="B115" s="87" t="s">
        <v>204</v>
      </c>
      <c r="C115" s="87" t="s">
        <v>236</v>
      </c>
      <c r="D115" s="87" t="s">
        <v>206</v>
      </c>
      <c r="E115" s="90" t="s">
        <v>237</v>
      </c>
      <c r="F115" s="87">
        <v>48815.36</v>
      </c>
      <c r="G115" s="84"/>
      <c r="H115" s="84"/>
    </row>
    <row r="116" spans="1:8" ht="12.75">
      <c r="A116" s="99">
        <v>13</v>
      </c>
      <c r="B116" s="87" t="s">
        <v>207</v>
      </c>
      <c r="C116" s="87" t="s">
        <v>238</v>
      </c>
      <c r="D116" s="87" t="s">
        <v>206</v>
      </c>
      <c r="E116" s="90" t="s">
        <v>239</v>
      </c>
      <c r="F116" s="87">
        <v>46796.47</v>
      </c>
      <c r="G116" s="84"/>
      <c r="H116" s="84"/>
    </row>
    <row r="117" spans="1:8" ht="12.75">
      <c r="A117" s="99">
        <v>14</v>
      </c>
      <c r="B117" s="87" t="s">
        <v>138</v>
      </c>
      <c r="C117" s="87">
        <v>208</v>
      </c>
      <c r="D117" s="87" t="s">
        <v>206</v>
      </c>
      <c r="E117" s="90" t="s">
        <v>240</v>
      </c>
      <c r="F117" s="87">
        <v>1531.28</v>
      </c>
      <c r="G117" s="84"/>
      <c r="H117" s="84"/>
    </row>
    <row r="118" spans="1:8" ht="12.75">
      <c r="A118" s="99">
        <v>15</v>
      </c>
      <c r="B118" s="87" t="s">
        <v>138</v>
      </c>
      <c r="C118" s="87">
        <v>215</v>
      </c>
      <c r="D118" s="87" t="s">
        <v>206</v>
      </c>
      <c r="E118" s="90" t="s">
        <v>241</v>
      </c>
      <c r="F118" s="87">
        <v>36.63</v>
      </c>
      <c r="G118" s="84"/>
      <c r="H118" s="84"/>
    </row>
    <row r="119" spans="1:8" ht="12.75">
      <c r="A119" s="99">
        <v>16</v>
      </c>
      <c r="B119" s="87" t="s">
        <v>154</v>
      </c>
      <c r="C119" s="87">
        <v>426</v>
      </c>
      <c r="D119" s="87" t="s">
        <v>206</v>
      </c>
      <c r="E119" s="90" t="s">
        <v>242</v>
      </c>
      <c r="F119" s="87">
        <v>26.27</v>
      </c>
      <c r="G119" s="84"/>
      <c r="H119" s="84"/>
    </row>
    <row r="120" spans="1:8" ht="12.75">
      <c r="A120" s="99">
        <v>17</v>
      </c>
      <c r="B120" s="87" t="s">
        <v>154</v>
      </c>
      <c r="C120" s="87">
        <v>428</v>
      </c>
      <c r="D120" s="87" t="s">
        <v>206</v>
      </c>
      <c r="E120" s="90" t="s">
        <v>243</v>
      </c>
      <c r="F120" s="87">
        <v>5.93</v>
      </c>
      <c r="G120" s="84"/>
      <c r="H120" s="84"/>
    </row>
    <row r="121" spans="1:8" ht="12.75">
      <c r="A121" s="99">
        <v>18</v>
      </c>
      <c r="B121" s="87" t="s">
        <v>154</v>
      </c>
      <c r="C121" s="87">
        <v>438</v>
      </c>
      <c r="D121" s="87" t="s">
        <v>206</v>
      </c>
      <c r="E121" s="90" t="s">
        <v>226</v>
      </c>
      <c r="F121" s="94" t="s">
        <v>244</v>
      </c>
      <c r="G121" s="84"/>
      <c r="H121" s="84"/>
    </row>
    <row r="122" spans="1:8" ht="12.75">
      <c r="A122" s="99">
        <v>19</v>
      </c>
      <c r="B122" s="87" t="s">
        <v>172</v>
      </c>
      <c r="C122" s="87" t="s">
        <v>245</v>
      </c>
      <c r="D122" s="87" t="s">
        <v>206</v>
      </c>
      <c r="E122" s="90" t="s">
        <v>335</v>
      </c>
      <c r="F122" s="87">
        <v>46796.47</v>
      </c>
      <c r="G122" s="84"/>
      <c r="H122" s="84"/>
    </row>
    <row r="123" spans="1:8" ht="12.75">
      <c r="A123" s="99">
        <v>20</v>
      </c>
      <c r="B123" s="87" t="s">
        <v>182</v>
      </c>
      <c r="C123" s="87">
        <v>734</v>
      </c>
      <c r="D123" s="87" t="s">
        <v>246</v>
      </c>
      <c r="E123" s="90" t="s">
        <v>247</v>
      </c>
      <c r="F123" s="87">
        <v>5.47</v>
      </c>
      <c r="G123" s="84"/>
      <c r="H123" s="84"/>
    </row>
    <row r="124" spans="1:8" ht="12.75">
      <c r="A124" s="99">
        <v>21</v>
      </c>
      <c r="B124" s="87" t="s">
        <v>182</v>
      </c>
      <c r="C124" s="87">
        <v>735</v>
      </c>
      <c r="D124" s="87" t="s">
        <v>193</v>
      </c>
      <c r="E124" s="90" t="s">
        <v>247</v>
      </c>
      <c r="F124" s="87">
        <v>4.3</v>
      </c>
      <c r="G124" s="84"/>
      <c r="H124" s="84"/>
    </row>
    <row r="125" spans="1:8" ht="12.75">
      <c r="A125" s="99">
        <v>22</v>
      </c>
      <c r="B125" s="87" t="s">
        <v>182</v>
      </c>
      <c r="C125" s="87">
        <v>736</v>
      </c>
      <c r="D125" s="87" t="s">
        <v>194</v>
      </c>
      <c r="E125" s="90" t="s">
        <v>247</v>
      </c>
      <c r="F125" s="87">
        <v>2.29</v>
      </c>
      <c r="G125" s="84"/>
      <c r="H125" s="84"/>
    </row>
    <row r="126" spans="1:8" ht="12.75">
      <c r="A126" s="99">
        <v>23</v>
      </c>
      <c r="B126" s="87" t="s">
        <v>182</v>
      </c>
      <c r="C126" s="87">
        <v>737</v>
      </c>
      <c r="D126" s="87" t="s">
        <v>195</v>
      </c>
      <c r="E126" s="90" t="s">
        <v>248</v>
      </c>
      <c r="F126" s="87">
        <v>1.94</v>
      </c>
      <c r="G126" s="84"/>
      <c r="H126" s="84"/>
    </row>
    <row r="127" spans="1:8" ht="12.75">
      <c r="A127" s="99">
        <v>24</v>
      </c>
      <c r="B127" s="87" t="s">
        <v>182</v>
      </c>
      <c r="C127" s="87">
        <v>738</v>
      </c>
      <c r="D127" s="87" t="s">
        <v>234</v>
      </c>
      <c r="E127" s="90" t="s">
        <v>248</v>
      </c>
      <c r="F127" s="87">
        <v>3.27</v>
      </c>
      <c r="G127" s="84"/>
      <c r="H127" s="84"/>
    </row>
    <row r="128" spans="1:8" ht="13.5" thickBot="1">
      <c r="A128" s="128">
        <v>25</v>
      </c>
      <c r="B128" s="103" t="s">
        <v>217</v>
      </c>
      <c r="C128" s="103" t="s">
        <v>249</v>
      </c>
      <c r="D128" s="103" t="s">
        <v>206</v>
      </c>
      <c r="E128" s="129" t="s">
        <v>250</v>
      </c>
      <c r="F128" s="103">
        <v>15940.33</v>
      </c>
      <c r="G128" s="84"/>
      <c r="H128" s="84"/>
    </row>
    <row r="129" spans="1:8" ht="13.5" thickBot="1">
      <c r="A129" s="126"/>
      <c r="B129" s="122" t="s">
        <v>371</v>
      </c>
      <c r="C129" s="127"/>
      <c r="D129" s="127"/>
      <c r="E129" s="130"/>
      <c r="F129" s="131">
        <f>SUM(F104:F128)</f>
        <v>162667.70999999996</v>
      </c>
      <c r="G129" s="84"/>
      <c r="H129" s="84"/>
    </row>
    <row r="130" spans="1:8" ht="12.75">
      <c r="A130" s="95"/>
      <c r="B130" s="95"/>
      <c r="C130" s="95"/>
      <c r="D130" s="95"/>
      <c r="E130" s="95"/>
      <c r="F130" s="95"/>
      <c r="G130" s="112"/>
      <c r="H130" s="84"/>
    </row>
    <row r="131" spans="1:8" ht="13.5" thickBot="1">
      <c r="A131" s="87"/>
      <c r="B131" s="87"/>
      <c r="C131" s="87"/>
      <c r="D131" s="87"/>
      <c r="E131" s="87"/>
      <c r="F131" s="87"/>
      <c r="G131" s="113"/>
      <c r="H131" s="111"/>
    </row>
    <row r="132" spans="1:6" ht="13.5" thickTop="1">
      <c r="A132" s="86"/>
      <c r="B132" s="84"/>
      <c r="C132" s="84"/>
      <c r="D132" s="84"/>
      <c r="E132" s="84"/>
      <c r="F132" s="114"/>
    </row>
    <row r="133" spans="1:6" ht="12.75">
      <c r="A133" s="86"/>
      <c r="B133" s="84"/>
      <c r="C133" s="84"/>
      <c r="D133" s="84"/>
      <c r="E133" s="84"/>
      <c r="F133" s="114"/>
    </row>
    <row r="134" spans="1:6" ht="12.75">
      <c r="A134" s="86"/>
      <c r="B134" s="84"/>
      <c r="C134" s="84"/>
      <c r="D134" s="84"/>
      <c r="E134" s="84"/>
      <c r="F134" s="114"/>
    </row>
    <row r="135" spans="1:6" ht="12.75">
      <c r="A135" s="86"/>
      <c r="B135" s="84"/>
      <c r="C135" s="84"/>
      <c r="D135" s="84"/>
      <c r="E135" s="84"/>
      <c r="F135" s="114"/>
    </row>
    <row r="136" spans="1:6" ht="12.75">
      <c r="A136" s="86"/>
      <c r="B136" s="84"/>
      <c r="C136" s="84"/>
      <c r="D136" s="84"/>
      <c r="E136" s="84"/>
      <c r="F136" s="114"/>
    </row>
    <row r="137" spans="1:6" ht="12.75">
      <c r="A137" s="86"/>
      <c r="B137" s="84"/>
      <c r="C137" s="84"/>
      <c r="D137" s="84"/>
      <c r="E137" s="84"/>
      <c r="F137" s="114"/>
    </row>
    <row r="138" ht="12.75">
      <c r="F138" s="114"/>
    </row>
    <row r="139" spans="2:6" ht="12.75">
      <c r="B139" s="1" t="s">
        <v>343</v>
      </c>
      <c r="F139" s="114"/>
    </row>
    <row r="140" spans="2:6" ht="12.75">
      <c r="B140" s="1"/>
      <c r="F140" s="114"/>
    </row>
    <row r="141" spans="2:6" ht="12.75">
      <c r="B141" s="1"/>
      <c r="C141" s="39" t="s">
        <v>47</v>
      </c>
      <c r="D141" s="4" t="s">
        <v>130</v>
      </c>
      <c r="E141" s="83" t="s">
        <v>373</v>
      </c>
      <c r="F141" s="114"/>
    </row>
    <row r="142" ht="13.5" thickBot="1">
      <c r="F142" s="114"/>
    </row>
    <row r="143" spans="1:6" ht="51">
      <c r="A143" s="107" t="s">
        <v>6</v>
      </c>
      <c r="B143" s="108" t="s">
        <v>7</v>
      </c>
      <c r="C143" s="109" t="s">
        <v>8</v>
      </c>
      <c r="D143" s="108" t="s">
        <v>9</v>
      </c>
      <c r="E143" s="108" t="s">
        <v>10</v>
      </c>
      <c r="F143" s="108" t="s">
        <v>11</v>
      </c>
    </row>
    <row r="144" spans="1:6" ht="12.75">
      <c r="A144" s="99">
        <v>1</v>
      </c>
      <c r="B144" s="87" t="s">
        <v>257</v>
      </c>
      <c r="C144" s="87">
        <v>916</v>
      </c>
      <c r="D144" s="87" t="s">
        <v>258</v>
      </c>
      <c r="E144" s="87" t="s">
        <v>259</v>
      </c>
      <c r="F144" s="87">
        <v>800</v>
      </c>
    </row>
    <row r="145" spans="1:6" ht="12.75">
      <c r="A145" s="99">
        <v>2</v>
      </c>
      <c r="B145" s="87" t="s">
        <v>260</v>
      </c>
      <c r="C145" s="87">
        <v>920</v>
      </c>
      <c r="D145" s="106" t="s">
        <v>261</v>
      </c>
      <c r="E145" s="106" t="s">
        <v>262</v>
      </c>
      <c r="F145" s="87">
        <v>496</v>
      </c>
    </row>
    <row r="146" spans="1:6" ht="12.75">
      <c r="A146" s="99">
        <v>3</v>
      </c>
      <c r="B146" s="106" t="s">
        <v>263</v>
      </c>
      <c r="C146" s="87">
        <v>1109</v>
      </c>
      <c r="D146" s="106" t="s">
        <v>166</v>
      </c>
      <c r="E146" s="106" t="s">
        <v>264</v>
      </c>
      <c r="F146" s="87">
        <v>319.6</v>
      </c>
    </row>
    <row r="147" spans="1:6" ht="12.75">
      <c r="A147" s="99">
        <v>4</v>
      </c>
      <c r="B147" s="106" t="s">
        <v>265</v>
      </c>
      <c r="C147" s="106">
        <v>1140</v>
      </c>
      <c r="D147" s="106" t="s">
        <v>266</v>
      </c>
      <c r="E147" s="106" t="s">
        <v>267</v>
      </c>
      <c r="F147" s="87">
        <v>252.86</v>
      </c>
    </row>
    <row r="148" spans="1:6" ht="12.75">
      <c r="A148" s="99">
        <v>5</v>
      </c>
      <c r="B148" s="106" t="s">
        <v>265</v>
      </c>
      <c r="C148" s="106">
        <v>1136</v>
      </c>
      <c r="D148" s="106" t="s">
        <v>268</v>
      </c>
      <c r="E148" s="106" t="s">
        <v>269</v>
      </c>
      <c r="F148" s="87">
        <v>1776</v>
      </c>
    </row>
    <row r="149" spans="1:6" ht="12.75">
      <c r="A149" s="99">
        <v>6</v>
      </c>
      <c r="B149" s="106" t="s">
        <v>265</v>
      </c>
      <c r="C149" s="106">
        <v>1142</v>
      </c>
      <c r="D149" s="106" t="s">
        <v>270</v>
      </c>
      <c r="E149" s="106" t="s">
        <v>271</v>
      </c>
      <c r="F149" s="87">
        <v>453.6</v>
      </c>
    </row>
    <row r="150" spans="1:6" ht="12.75">
      <c r="A150" s="99">
        <v>7</v>
      </c>
      <c r="B150" s="106" t="s">
        <v>265</v>
      </c>
      <c r="C150" s="106">
        <v>1141</v>
      </c>
      <c r="D150" s="106" t="s">
        <v>272</v>
      </c>
      <c r="E150" s="106" t="s">
        <v>273</v>
      </c>
      <c r="F150" s="87">
        <v>217.2</v>
      </c>
    </row>
    <row r="151" spans="1:6" ht="12.75">
      <c r="A151" s="99">
        <v>8</v>
      </c>
      <c r="B151" s="106" t="s">
        <v>265</v>
      </c>
      <c r="C151" s="106">
        <v>1139</v>
      </c>
      <c r="D151" s="106" t="s">
        <v>274</v>
      </c>
      <c r="E151" s="106" t="s">
        <v>275</v>
      </c>
      <c r="F151" s="87">
        <v>120</v>
      </c>
    </row>
    <row r="152" spans="1:6" ht="12.75">
      <c r="A152" s="99">
        <v>9</v>
      </c>
      <c r="B152" s="106" t="s">
        <v>265</v>
      </c>
      <c r="C152" s="106">
        <v>1137</v>
      </c>
      <c r="D152" s="106" t="s">
        <v>276</v>
      </c>
      <c r="E152" s="106" t="s">
        <v>269</v>
      </c>
      <c r="F152" s="87">
        <v>1309.32</v>
      </c>
    </row>
    <row r="153" spans="1:6" ht="12.75">
      <c r="A153" s="99">
        <v>10</v>
      </c>
      <c r="B153" s="106" t="s">
        <v>265</v>
      </c>
      <c r="C153" s="106">
        <v>1131</v>
      </c>
      <c r="D153" s="106" t="s">
        <v>277</v>
      </c>
      <c r="E153" s="106" t="s">
        <v>176</v>
      </c>
      <c r="F153" s="87">
        <v>1281</v>
      </c>
    </row>
    <row r="154" spans="1:6" ht="12.75">
      <c r="A154" s="99">
        <v>11</v>
      </c>
      <c r="B154" s="106" t="s">
        <v>265</v>
      </c>
      <c r="C154" s="106">
        <v>1144</v>
      </c>
      <c r="D154" s="106" t="s">
        <v>272</v>
      </c>
      <c r="E154" s="106" t="s">
        <v>278</v>
      </c>
      <c r="F154" s="87">
        <v>1192.8</v>
      </c>
    </row>
    <row r="155" spans="1:6" ht="12.75">
      <c r="A155" s="99">
        <v>12</v>
      </c>
      <c r="B155" s="106" t="s">
        <v>265</v>
      </c>
      <c r="C155" s="106">
        <v>1135</v>
      </c>
      <c r="D155" s="106" t="s">
        <v>279</v>
      </c>
      <c r="E155" s="106" t="s">
        <v>280</v>
      </c>
      <c r="F155" s="87">
        <v>244.98</v>
      </c>
    </row>
    <row r="156" spans="1:6" ht="12.75">
      <c r="A156" s="99">
        <v>13</v>
      </c>
      <c r="B156" s="106" t="s">
        <v>265</v>
      </c>
      <c r="C156" s="106">
        <v>1138</v>
      </c>
      <c r="D156" s="106" t="s">
        <v>281</v>
      </c>
      <c r="E156" s="106" t="s">
        <v>142</v>
      </c>
      <c r="F156" s="87">
        <v>205.32</v>
      </c>
    </row>
    <row r="157" spans="1:6" ht="12.75">
      <c r="A157" s="99">
        <v>14</v>
      </c>
      <c r="B157" s="106" t="s">
        <v>265</v>
      </c>
      <c r="C157" s="106">
        <v>1143</v>
      </c>
      <c r="D157" s="106" t="s">
        <v>276</v>
      </c>
      <c r="E157" s="106" t="s">
        <v>269</v>
      </c>
      <c r="F157" s="87">
        <v>2043.65</v>
      </c>
    </row>
    <row r="158" spans="1:6" ht="12.75">
      <c r="A158" s="99">
        <v>15</v>
      </c>
      <c r="B158" s="106" t="s">
        <v>282</v>
      </c>
      <c r="C158" s="106">
        <v>1155</v>
      </c>
      <c r="D158" s="106" t="s">
        <v>274</v>
      </c>
      <c r="E158" s="106" t="s">
        <v>283</v>
      </c>
      <c r="F158" s="87">
        <v>60</v>
      </c>
    </row>
    <row r="159" spans="1:6" ht="12.75">
      <c r="A159" s="99">
        <v>16</v>
      </c>
      <c r="B159" s="106" t="s">
        <v>282</v>
      </c>
      <c r="C159" s="106">
        <v>1153</v>
      </c>
      <c r="D159" s="106" t="s">
        <v>162</v>
      </c>
      <c r="E159" s="106" t="s">
        <v>284</v>
      </c>
      <c r="F159" s="87">
        <v>3495.6</v>
      </c>
    </row>
    <row r="160" spans="1:6" ht="12.75">
      <c r="A160" s="99">
        <v>17</v>
      </c>
      <c r="B160" s="106" t="s">
        <v>282</v>
      </c>
      <c r="C160" s="106">
        <v>1149</v>
      </c>
      <c r="D160" s="106" t="s">
        <v>285</v>
      </c>
      <c r="E160" s="106" t="s">
        <v>286</v>
      </c>
      <c r="F160" s="87">
        <v>31.2</v>
      </c>
    </row>
    <row r="161" spans="1:6" ht="12.75">
      <c r="A161" s="99">
        <v>18</v>
      </c>
      <c r="B161" s="106" t="s">
        <v>282</v>
      </c>
      <c r="C161" s="106">
        <v>1150</v>
      </c>
      <c r="D161" s="106" t="s">
        <v>145</v>
      </c>
      <c r="E161" s="106" t="s">
        <v>287</v>
      </c>
      <c r="F161" s="87">
        <v>1119.62</v>
      </c>
    </row>
    <row r="162" spans="1:6" ht="12.75">
      <c r="A162" s="99">
        <v>19</v>
      </c>
      <c r="B162" s="106" t="s">
        <v>282</v>
      </c>
      <c r="C162" s="106">
        <v>1152</v>
      </c>
      <c r="D162" s="106" t="s">
        <v>143</v>
      </c>
      <c r="E162" s="106" t="s">
        <v>288</v>
      </c>
      <c r="F162" s="87">
        <v>175.33</v>
      </c>
    </row>
    <row r="163" spans="1:6" ht="12.75">
      <c r="A163" s="99">
        <v>20</v>
      </c>
      <c r="B163" s="106" t="s">
        <v>282</v>
      </c>
      <c r="C163" s="106">
        <v>1147</v>
      </c>
      <c r="D163" s="106" t="s">
        <v>139</v>
      </c>
      <c r="E163" s="87" t="s">
        <v>289</v>
      </c>
      <c r="F163" s="87">
        <v>1850</v>
      </c>
    </row>
    <row r="164" spans="1:6" ht="12.75">
      <c r="A164" s="99">
        <v>21</v>
      </c>
      <c r="B164" s="106" t="s">
        <v>282</v>
      </c>
      <c r="C164" s="106">
        <v>1151</v>
      </c>
      <c r="D164" s="106" t="s">
        <v>145</v>
      </c>
      <c r="E164" s="106" t="s">
        <v>288</v>
      </c>
      <c r="F164" s="87">
        <v>59.68</v>
      </c>
    </row>
    <row r="165" spans="1:6" ht="12.75">
      <c r="A165" s="99">
        <v>22</v>
      </c>
      <c r="B165" s="106" t="s">
        <v>282</v>
      </c>
      <c r="C165" s="106">
        <v>1368</v>
      </c>
      <c r="D165" s="106" t="s">
        <v>290</v>
      </c>
      <c r="E165" s="106" t="s">
        <v>291</v>
      </c>
      <c r="F165" s="87">
        <v>110.4</v>
      </c>
    </row>
    <row r="166" spans="1:6" ht="12.75">
      <c r="A166" s="99">
        <v>23</v>
      </c>
      <c r="B166" s="106" t="s">
        <v>282</v>
      </c>
      <c r="C166" s="106">
        <v>1146</v>
      </c>
      <c r="D166" s="106" t="s">
        <v>292</v>
      </c>
      <c r="E166" s="106" t="s">
        <v>293</v>
      </c>
      <c r="F166" s="87">
        <v>60</v>
      </c>
    </row>
    <row r="167" spans="1:6" ht="12.75">
      <c r="A167" s="99">
        <v>24</v>
      </c>
      <c r="B167" s="106" t="s">
        <v>282</v>
      </c>
      <c r="C167" s="106">
        <v>1154</v>
      </c>
      <c r="D167" s="106" t="s">
        <v>270</v>
      </c>
      <c r="E167" s="106" t="s">
        <v>271</v>
      </c>
      <c r="F167" s="87">
        <v>302.4</v>
      </c>
    </row>
    <row r="168" spans="1:6" ht="12.75">
      <c r="A168" s="99">
        <v>25</v>
      </c>
      <c r="B168" s="106" t="s">
        <v>282</v>
      </c>
      <c r="C168" s="106">
        <v>1145</v>
      </c>
      <c r="D168" s="106" t="s">
        <v>184</v>
      </c>
      <c r="E168" s="106" t="s">
        <v>294</v>
      </c>
      <c r="F168" s="87">
        <v>5877.1</v>
      </c>
    </row>
    <row r="169" spans="1:6" ht="12.75">
      <c r="A169" s="99">
        <v>26</v>
      </c>
      <c r="B169" s="106" t="s">
        <v>282</v>
      </c>
      <c r="C169" s="106">
        <v>1369</v>
      </c>
      <c r="D169" s="106" t="s">
        <v>272</v>
      </c>
      <c r="E169" s="106" t="s">
        <v>295</v>
      </c>
      <c r="F169" s="87">
        <v>19.44</v>
      </c>
    </row>
    <row r="170" spans="1:6" ht="12.75">
      <c r="A170" s="99">
        <v>27</v>
      </c>
      <c r="B170" s="106" t="s">
        <v>296</v>
      </c>
      <c r="C170" s="106">
        <v>1383</v>
      </c>
      <c r="D170" s="106" t="s">
        <v>152</v>
      </c>
      <c r="E170" s="106" t="s">
        <v>301</v>
      </c>
      <c r="F170" s="87">
        <v>127.08</v>
      </c>
    </row>
    <row r="171" spans="1:6" ht="12.75">
      <c r="A171" s="99">
        <v>28</v>
      </c>
      <c r="B171" s="106" t="s">
        <v>296</v>
      </c>
      <c r="C171" s="106">
        <v>1382</v>
      </c>
      <c r="D171" s="106" t="s">
        <v>166</v>
      </c>
      <c r="E171" s="106" t="s">
        <v>297</v>
      </c>
      <c r="F171" s="87">
        <v>141</v>
      </c>
    </row>
    <row r="172" spans="1:6" ht="12.75">
      <c r="A172" s="110">
        <v>29</v>
      </c>
      <c r="B172" s="106" t="s">
        <v>298</v>
      </c>
      <c r="C172" s="106">
        <v>1384</v>
      </c>
      <c r="D172" s="106" t="s">
        <v>258</v>
      </c>
      <c r="E172" s="106" t="s">
        <v>259</v>
      </c>
      <c r="F172" s="87">
        <v>500</v>
      </c>
    </row>
    <row r="173" spans="1:6" ht="12.75">
      <c r="A173" s="99">
        <v>30</v>
      </c>
      <c r="B173" s="106" t="s">
        <v>302</v>
      </c>
      <c r="C173" s="106">
        <v>1386</v>
      </c>
      <c r="D173" s="106" t="s">
        <v>303</v>
      </c>
      <c r="E173" s="106" t="s">
        <v>304</v>
      </c>
      <c r="F173" s="87">
        <v>183.96</v>
      </c>
    </row>
    <row r="174" spans="1:6" ht="12.75">
      <c r="A174" s="99">
        <v>31</v>
      </c>
      <c r="B174" s="106" t="s">
        <v>302</v>
      </c>
      <c r="C174" s="106">
        <v>1660</v>
      </c>
      <c r="D174" s="106" t="s">
        <v>163</v>
      </c>
      <c r="E174" s="106" t="s">
        <v>309</v>
      </c>
      <c r="F174" s="87">
        <v>17.99</v>
      </c>
    </row>
    <row r="175" spans="1:6" ht="12.75">
      <c r="A175" s="99">
        <v>32</v>
      </c>
      <c r="B175" s="106" t="s">
        <v>302</v>
      </c>
      <c r="C175" s="106">
        <v>1804</v>
      </c>
      <c r="D175" s="106" t="s">
        <v>305</v>
      </c>
      <c r="E175" s="106" t="s">
        <v>306</v>
      </c>
      <c r="F175" s="87">
        <v>800</v>
      </c>
    </row>
    <row r="176" spans="1:6" ht="12.75">
      <c r="A176" s="99">
        <v>33</v>
      </c>
      <c r="B176" s="106" t="s">
        <v>302</v>
      </c>
      <c r="C176" s="106">
        <v>1661</v>
      </c>
      <c r="D176" s="106" t="s">
        <v>163</v>
      </c>
      <c r="E176" s="106" t="s">
        <v>310</v>
      </c>
      <c r="F176" s="87">
        <v>338.26</v>
      </c>
    </row>
    <row r="177" spans="1:6" ht="12.75">
      <c r="A177" s="99">
        <v>34</v>
      </c>
      <c r="B177" s="106" t="s">
        <v>302</v>
      </c>
      <c r="C177" s="106">
        <v>1808</v>
      </c>
      <c r="D177" s="106" t="s">
        <v>159</v>
      </c>
      <c r="E177" s="106" t="s">
        <v>284</v>
      </c>
      <c r="F177" s="87">
        <v>279.44</v>
      </c>
    </row>
    <row r="178" spans="1:6" ht="12.75">
      <c r="A178" s="99">
        <v>35</v>
      </c>
      <c r="B178" s="106" t="s">
        <v>302</v>
      </c>
      <c r="C178" s="106">
        <v>1809</v>
      </c>
      <c r="D178" s="106" t="s">
        <v>159</v>
      </c>
      <c r="E178" s="106" t="s">
        <v>160</v>
      </c>
      <c r="F178" s="87">
        <v>3066.38</v>
      </c>
    </row>
    <row r="179" spans="1:6" ht="12.75">
      <c r="A179" s="99">
        <v>36</v>
      </c>
      <c r="B179" s="106" t="s">
        <v>302</v>
      </c>
      <c r="C179" s="106">
        <v>1807</v>
      </c>
      <c r="D179" s="106" t="s">
        <v>311</v>
      </c>
      <c r="E179" s="106" t="s">
        <v>287</v>
      </c>
      <c r="F179" s="87">
        <v>2346.89</v>
      </c>
    </row>
    <row r="180" spans="1:6" ht="12.75">
      <c r="A180" s="99">
        <v>37</v>
      </c>
      <c r="B180" s="106" t="s">
        <v>302</v>
      </c>
      <c r="C180" s="106">
        <v>1659</v>
      </c>
      <c r="D180" s="106" t="s">
        <v>166</v>
      </c>
      <c r="E180" s="106" t="s">
        <v>307</v>
      </c>
      <c r="F180" s="87">
        <v>55.6</v>
      </c>
    </row>
    <row r="181" spans="1:6" ht="12.75">
      <c r="A181" s="99">
        <v>38</v>
      </c>
      <c r="B181" s="106" t="s">
        <v>299</v>
      </c>
      <c r="C181" s="106">
        <v>1821</v>
      </c>
      <c r="D181" s="106" t="s">
        <v>166</v>
      </c>
      <c r="E181" s="106" t="s">
        <v>300</v>
      </c>
      <c r="F181" s="87">
        <v>70</v>
      </c>
    </row>
    <row r="182" spans="1:6" ht="12.75">
      <c r="A182" s="99">
        <v>39</v>
      </c>
      <c r="B182" s="106" t="s">
        <v>308</v>
      </c>
      <c r="C182" s="106">
        <v>1830</v>
      </c>
      <c r="D182" s="106" t="s">
        <v>139</v>
      </c>
      <c r="E182" s="106" t="s">
        <v>289</v>
      </c>
      <c r="F182" s="87">
        <v>1850</v>
      </c>
    </row>
    <row r="183" spans="1:6" ht="12.75">
      <c r="A183" s="99">
        <v>40</v>
      </c>
      <c r="B183" s="106" t="s">
        <v>308</v>
      </c>
      <c r="C183" s="106">
        <v>1833</v>
      </c>
      <c r="D183" s="106" t="s">
        <v>159</v>
      </c>
      <c r="E183" s="106" t="s">
        <v>312</v>
      </c>
      <c r="F183" s="87">
        <v>319.22</v>
      </c>
    </row>
    <row r="184" spans="1:6" ht="12.75">
      <c r="A184" s="99">
        <v>41</v>
      </c>
      <c r="B184" s="106" t="s">
        <v>308</v>
      </c>
      <c r="C184" s="106">
        <v>1831</v>
      </c>
      <c r="D184" s="106" t="s">
        <v>313</v>
      </c>
      <c r="E184" s="106" t="s">
        <v>314</v>
      </c>
      <c r="F184" s="87">
        <v>1945</v>
      </c>
    </row>
    <row r="185" spans="1:6" ht="12.75">
      <c r="A185" s="99">
        <v>42</v>
      </c>
      <c r="B185" s="106" t="s">
        <v>308</v>
      </c>
      <c r="C185" s="106">
        <v>1832</v>
      </c>
      <c r="D185" s="106" t="s">
        <v>170</v>
      </c>
      <c r="E185" s="106" t="s">
        <v>315</v>
      </c>
      <c r="F185" s="87">
        <v>2142</v>
      </c>
    </row>
    <row r="186" spans="1:6" ht="13.5" thickBot="1">
      <c r="A186" s="128">
        <v>43</v>
      </c>
      <c r="B186" s="132" t="s">
        <v>308</v>
      </c>
      <c r="C186" s="132">
        <v>1834</v>
      </c>
      <c r="D186" s="132" t="s">
        <v>166</v>
      </c>
      <c r="E186" s="132" t="s">
        <v>316</v>
      </c>
      <c r="F186" s="103">
        <v>88.8</v>
      </c>
    </row>
    <row r="187" spans="1:6" ht="13.5" thickBot="1">
      <c r="A187" s="126"/>
      <c r="B187" s="133" t="s">
        <v>372</v>
      </c>
      <c r="C187" s="127"/>
      <c r="D187" s="127"/>
      <c r="E187" s="127"/>
      <c r="F187" s="131">
        <f>SUM(F144:F186)</f>
        <v>38144.72</v>
      </c>
    </row>
    <row r="188" spans="1:6" ht="12.75">
      <c r="A188" s="86"/>
      <c r="B188" s="84"/>
      <c r="C188" s="84"/>
      <c r="D188" s="84"/>
      <c r="E188" s="84"/>
      <c r="F188" s="114"/>
    </row>
    <row r="189" spans="1:6" ht="12.75">
      <c r="A189" s="86"/>
      <c r="B189" s="84"/>
      <c r="C189" s="84"/>
      <c r="D189" s="84"/>
      <c r="E189" s="84"/>
      <c r="F189" s="114"/>
    </row>
    <row r="190" spans="1:6" ht="12.75">
      <c r="A190" s="86"/>
      <c r="B190" s="84"/>
      <c r="C190" s="84"/>
      <c r="D190" s="84"/>
      <c r="E190" s="84"/>
      <c r="F190" s="114"/>
    </row>
    <row r="191" spans="1:6" ht="12.75">
      <c r="A191" s="86"/>
      <c r="B191" s="84"/>
      <c r="C191" s="84"/>
      <c r="D191" s="84"/>
      <c r="E191" s="84"/>
      <c r="F191" s="114"/>
    </row>
    <row r="192" spans="1:6" ht="12.75">
      <c r="A192" s="86"/>
      <c r="B192" s="84"/>
      <c r="C192" s="84"/>
      <c r="D192" s="84"/>
      <c r="E192" s="84"/>
      <c r="F192" s="114"/>
    </row>
    <row r="193" spans="1:6" ht="12.75">
      <c r="A193" s="86"/>
      <c r="B193" s="84"/>
      <c r="C193" s="84"/>
      <c r="D193" s="84"/>
      <c r="E193" s="84"/>
      <c r="F193" s="114"/>
    </row>
    <row r="194" spans="1:6" ht="13.5" thickBot="1">
      <c r="A194" s="86"/>
      <c r="B194" s="84"/>
      <c r="C194" s="84"/>
      <c r="D194" s="84"/>
      <c r="E194" s="84"/>
      <c r="F194" s="114"/>
    </row>
    <row r="195" spans="1:7" ht="12.75">
      <c r="A195" s="105" t="s">
        <v>361</v>
      </c>
      <c r="B195" s="97"/>
      <c r="C195" s="97"/>
      <c r="D195" s="97"/>
      <c r="E195" s="97"/>
      <c r="F195" s="97"/>
      <c r="G195" s="84"/>
    </row>
    <row r="196" spans="1:7" ht="12.75">
      <c r="A196" s="99"/>
      <c r="B196" s="87"/>
      <c r="C196" s="87"/>
      <c r="D196" s="87"/>
      <c r="E196" s="91"/>
      <c r="F196" s="87"/>
      <c r="G196" s="84"/>
    </row>
    <row r="197" spans="1:7" ht="12.75">
      <c r="A197" s="99"/>
      <c r="B197" s="87"/>
      <c r="C197" s="92" t="s">
        <v>47</v>
      </c>
      <c r="D197" s="93" t="s">
        <v>130</v>
      </c>
      <c r="E197" s="93" t="s">
        <v>374</v>
      </c>
      <c r="F197" s="87"/>
      <c r="G197" s="84"/>
    </row>
    <row r="198" spans="1:7" ht="12.75">
      <c r="A198" s="99"/>
      <c r="B198" s="87"/>
      <c r="C198" s="87"/>
      <c r="D198" s="87"/>
      <c r="E198" s="87"/>
      <c r="F198" s="87"/>
      <c r="G198" s="84"/>
    </row>
    <row r="199" spans="1:7" ht="51">
      <c r="A199" s="98" t="s">
        <v>6</v>
      </c>
      <c r="B199" s="88" t="s">
        <v>7</v>
      </c>
      <c r="C199" s="89" t="s">
        <v>8</v>
      </c>
      <c r="D199" s="88" t="s">
        <v>9</v>
      </c>
      <c r="E199" s="88" t="s">
        <v>10</v>
      </c>
      <c r="F199" s="88" t="s">
        <v>11</v>
      </c>
      <c r="G199" s="84"/>
    </row>
    <row r="200" spans="1:7" ht="12.75">
      <c r="A200" s="99">
        <v>1</v>
      </c>
      <c r="B200" s="87" t="s">
        <v>257</v>
      </c>
      <c r="C200" s="87">
        <v>917</v>
      </c>
      <c r="D200" s="87" t="s">
        <v>258</v>
      </c>
      <c r="E200" s="87" t="s">
        <v>317</v>
      </c>
      <c r="F200" s="87">
        <v>200</v>
      </c>
      <c r="G200" s="84"/>
    </row>
    <row r="201" spans="1:7" ht="12.75">
      <c r="A201" s="99">
        <v>2</v>
      </c>
      <c r="B201" s="87" t="s">
        <v>298</v>
      </c>
      <c r="C201" s="87">
        <v>1385</v>
      </c>
      <c r="D201" s="106" t="s">
        <v>258</v>
      </c>
      <c r="E201" s="87" t="s">
        <v>317</v>
      </c>
      <c r="F201" s="87">
        <v>500</v>
      </c>
      <c r="G201" s="84"/>
    </row>
    <row r="202" spans="1:7" ht="13.5" thickBot="1">
      <c r="A202" s="128"/>
      <c r="B202" s="103"/>
      <c r="C202" s="103"/>
      <c r="D202" s="103"/>
      <c r="E202" s="103"/>
      <c r="F202" s="103"/>
      <c r="G202" s="84"/>
    </row>
    <row r="203" spans="1:7" ht="13.5" thickBot="1">
      <c r="A203" s="135"/>
      <c r="B203" s="133" t="s">
        <v>372</v>
      </c>
      <c r="C203" s="133"/>
      <c r="D203" s="133"/>
      <c r="E203" s="133"/>
      <c r="F203" s="131">
        <f>SUM(F200:F202)</f>
        <v>700</v>
      </c>
      <c r="G203" s="84"/>
    </row>
    <row r="204" spans="1:7" ht="12.75">
      <c r="A204" s="134"/>
      <c r="B204" s="95"/>
      <c r="C204" s="95"/>
      <c r="D204" s="95"/>
      <c r="E204" s="95"/>
      <c r="F204" s="95"/>
      <c r="G204" s="84"/>
    </row>
    <row r="205" spans="1:7" ht="13.5" thickBot="1">
      <c r="A205" s="100"/>
      <c r="B205" s="101"/>
      <c r="C205" s="101"/>
      <c r="D205" s="101"/>
      <c r="E205" s="101"/>
      <c r="F205" s="101"/>
      <c r="G205" s="84"/>
    </row>
    <row r="206" spans="1:6" ht="12.75">
      <c r="A206" s="86"/>
      <c r="B206" s="84"/>
      <c r="C206" s="84"/>
      <c r="D206" s="84"/>
      <c r="E206" s="84"/>
      <c r="F206" s="114"/>
    </row>
    <row r="207" spans="1:6" ht="12.75">
      <c r="A207" s="87"/>
      <c r="B207" s="87"/>
      <c r="C207" s="87"/>
      <c r="D207" s="87"/>
      <c r="E207" s="87"/>
      <c r="F207" s="87"/>
    </row>
    <row r="208" spans="1:6" ht="12.75">
      <c r="A208" s="87"/>
      <c r="B208" s="87"/>
      <c r="C208" s="87"/>
      <c r="D208" s="87"/>
      <c r="E208" s="87"/>
      <c r="F208" s="87"/>
    </row>
    <row r="209" spans="1:6" ht="12.75">
      <c r="A209" s="87"/>
      <c r="B209" s="87"/>
      <c r="C209" s="87"/>
      <c r="D209" s="87"/>
      <c r="E209" s="87"/>
      <c r="F209" s="87"/>
    </row>
    <row r="210" spans="1:6" ht="12.75">
      <c r="A210" s="87"/>
      <c r="B210" s="87"/>
      <c r="C210" s="87"/>
      <c r="D210" s="87"/>
      <c r="E210" s="87"/>
      <c r="F210" s="87"/>
    </row>
    <row r="211" spans="1:6" ht="12.75">
      <c r="A211" s="136" t="s">
        <v>343</v>
      </c>
      <c r="B211" s="87"/>
      <c r="C211" s="87"/>
      <c r="D211" s="87"/>
      <c r="E211" s="87"/>
      <c r="F211" s="87"/>
    </row>
    <row r="212" spans="1:6" ht="12.75">
      <c r="A212" s="87"/>
      <c r="B212" s="87"/>
      <c r="C212" s="87"/>
      <c r="D212" s="87"/>
      <c r="E212" s="91"/>
      <c r="F212" s="87"/>
    </row>
    <row r="213" spans="1:7" ht="12.75">
      <c r="A213" s="87"/>
      <c r="B213" s="87"/>
      <c r="C213" s="92" t="s">
        <v>47</v>
      </c>
      <c r="D213" s="93" t="s">
        <v>130</v>
      </c>
      <c r="E213" s="93" t="s">
        <v>221</v>
      </c>
      <c r="F213" s="87"/>
      <c r="G213" s="84"/>
    </row>
    <row r="214" spans="1:7" ht="12.75">
      <c r="A214" s="87"/>
      <c r="B214" s="87"/>
      <c r="C214" s="87"/>
      <c r="D214" s="87"/>
      <c r="E214" s="87"/>
      <c r="F214" s="87"/>
      <c r="G214" s="84"/>
    </row>
    <row r="215" spans="1:7" ht="51">
      <c r="A215" s="88" t="s">
        <v>6</v>
      </c>
      <c r="B215" s="88" t="s">
        <v>7</v>
      </c>
      <c r="C215" s="89" t="s">
        <v>8</v>
      </c>
      <c r="D215" s="88" t="s">
        <v>9</v>
      </c>
      <c r="E215" s="88" t="s">
        <v>10</v>
      </c>
      <c r="F215" s="88" t="s">
        <v>11</v>
      </c>
      <c r="G215" s="84"/>
    </row>
    <row r="216" spans="1:6" ht="12.75">
      <c r="A216" s="87">
        <v>1</v>
      </c>
      <c r="B216" s="87" t="s">
        <v>319</v>
      </c>
      <c r="C216" s="87">
        <v>983</v>
      </c>
      <c r="D216" s="87" t="s">
        <v>320</v>
      </c>
      <c r="E216" s="90" t="s">
        <v>510</v>
      </c>
      <c r="F216" s="87">
        <v>14455.32</v>
      </c>
    </row>
    <row r="217" spans="1:6" ht="12.75">
      <c r="A217" s="87">
        <v>2</v>
      </c>
      <c r="B217" s="87" t="s">
        <v>319</v>
      </c>
      <c r="C217" s="87">
        <v>984</v>
      </c>
      <c r="D217" s="87" t="s">
        <v>321</v>
      </c>
      <c r="E217" s="90" t="s">
        <v>510</v>
      </c>
      <c r="F217" s="87">
        <v>3145.05</v>
      </c>
    </row>
    <row r="218" spans="1:6" ht="12.75">
      <c r="A218" s="87">
        <v>3</v>
      </c>
      <c r="B218" s="87" t="s">
        <v>319</v>
      </c>
      <c r="C218" s="87">
        <v>985</v>
      </c>
      <c r="D218" s="87" t="s">
        <v>193</v>
      </c>
      <c r="E218" s="90" t="s">
        <v>510</v>
      </c>
      <c r="F218" s="87">
        <v>8991.02</v>
      </c>
    </row>
    <row r="219" spans="1:6" ht="12.75">
      <c r="A219" s="87">
        <v>4</v>
      </c>
      <c r="B219" s="87" t="s">
        <v>319</v>
      </c>
      <c r="C219" s="87">
        <v>986</v>
      </c>
      <c r="D219" s="87" t="s">
        <v>194</v>
      </c>
      <c r="E219" s="90" t="s">
        <v>510</v>
      </c>
      <c r="F219" s="87">
        <v>6627.71</v>
      </c>
    </row>
    <row r="220" spans="1:6" ht="12.75">
      <c r="A220" s="87">
        <v>5</v>
      </c>
      <c r="B220" s="87" t="s">
        <v>319</v>
      </c>
      <c r="C220" s="87">
        <v>987</v>
      </c>
      <c r="D220" s="87" t="s">
        <v>195</v>
      </c>
      <c r="E220" s="90" t="s">
        <v>510</v>
      </c>
      <c r="F220" s="87">
        <v>2533.75</v>
      </c>
    </row>
    <row r="221" spans="1:6" ht="12.75">
      <c r="A221" s="87">
        <v>6</v>
      </c>
      <c r="B221" s="87" t="s">
        <v>319</v>
      </c>
      <c r="C221" s="87">
        <v>988</v>
      </c>
      <c r="D221" s="87" t="s">
        <v>322</v>
      </c>
      <c r="E221" s="90" t="s">
        <v>510</v>
      </c>
      <c r="F221" s="87">
        <v>720.02</v>
      </c>
    </row>
    <row r="222" spans="1:6" ht="12.75">
      <c r="A222" s="87">
        <v>7</v>
      </c>
      <c r="B222" s="87" t="s">
        <v>319</v>
      </c>
      <c r="C222" s="87">
        <v>989</v>
      </c>
      <c r="D222" s="87" t="s">
        <v>323</v>
      </c>
      <c r="E222" s="90" t="s">
        <v>510</v>
      </c>
      <c r="F222" s="87">
        <v>55.09</v>
      </c>
    </row>
    <row r="223" spans="1:6" ht="12.75">
      <c r="A223" s="87">
        <v>8</v>
      </c>
      <c r="B223" s="87" t="s">
        <v>319</v>
      </c>
      <c r="C223" s="87">
        <v>990</v>
      </c>
      <c r="D223" s="87" t="s">
        <v>324</v>
      </c>
      <c r="E223" s="90" t="s">
        <v>510</v>
      </c>
      <c r="F223" s="87">
        <v>1.93</v>
      </c>
    </row>
    <row r="224" spans="1:6" ht="12.75">
      <c r="A224" s="87">
        <v>9</v>
      </c>
      <c r="B224" s="87" t="s">
        <v>319</v>
      </c>
      <c r="C224" s="87">
        <v>991</v>
      </c>
      <c r="D224" s="87" t="s">
        <v>325</v>
      </c>
      <c r="E224" s="90" t="s">
        <v>510</v>
      </c>
      <c r="F224" s="87">
        <v>45.79</v>
      </c>
    </row>
    <row r="225" spans="1:6" ht="12.75">
      <c r="A225" s="87">
        <v>10</v>
      </c>
      <c r="B225" s="87" t="s">
        <v>319</v>
      </c>
      <c r="C225" s="87">
        <v>992</v>
      </c>
      <c r="D225" s="87" t="s">
        <v>326</v>
      </c>
      <c r="E225" s="90" t="s">
        <v>510</v>
      </c>
      <c r="F225" s="87">
        <v>6036.98</v>
      </c>
    </row>
    <row r="226" spans="1:6" ht="12.75">
      <c r="A226" s="87">
        <v>11</v>
      </c>
      <c r="B226" s="87" t="s">
        <v>319</v>
      </c>
      <c r="C226" s="87">
        <v>993</v>
      </c>
      <c r="D226" s="87" t="s">
        <v>327</v>
      </c>
      <c r="E226" s="90" t="s">
        <v>510</v>
      </c>
      <c r="F226" s="87">
        <v>195.23</v>
      </c>
    </row>
    <row r="227" spans="1:6" ht="12.75">
      <c r="A227" s="87">
        <v>12</v>
      </c>
      <c r="B227" s="87" t="s">
        <v>319</v>
      </c>
      <c r="C227" s="87">
        <v>994</v>
      </c>
      <c r="D227" s="87" t="s">
        <v>328</v>
      </c>
      <c r="E227" s="90" t="s">
        <v>510</v>
      </c>
      <c r="F227" s="87">
        <v>323.46</v>
      </c>
    </row>
    <row r="228" spans="1:6" ht="12.75">
      <c r="A228" s="87">
        <v>13</v>
      </c>
      <c r="B228" s="87" t="s">
        <v>319</v>
      </c>
      <c r="C228" s="87">
        <v>995</v>
      </c>
      <c r="D228" s="87" t="s">
        <v>202</v>
      </c>
      <c r="E228" s="90" t="s">
        <v>510</v>
      </c>
      <c r="F228" s="87">
        <v>56.46</v>
      </c>
    </row>
    <row r="229" spans="1:6" ht="12.75">
      <c r="A229" s="87">
        <v>14</v>
      </c>
      <c r="B229" s="87" t="s">
        <v>329</v>
      </c>
      <c r="C229" s="87" t="s">
        <v>330</v>
      </c>
      <c r="D229" s="87" t="s">
        <v>152</v>
      </c>
      <c r="E229" s="90" t="s">
        <v>331</v>
      </c>
      <c r="F229" s="87">
        <v>104082.29</v>
      </c>
    </row>
    <row r="230" spans="1:6" ht="12.75">
      <c r="A230" s="87">
        <v>15</v>
      </c>
      <c r="B230" s="87" t="s">
        <v>265</v>
      </c>
      <c r="C230" s="87">
        <v>1132</v>
      </c>
      <c r="D230" s="87" t="s">
        <v>152</v>
      </c>
      <c r="E230" s="90" t="s">
        <v>226</v>
      </c>
      <c r="F230" s="87">
        <v>67264.9</v>
      </c>
    </row>
    <row r="231" spans="1:6" ht="12.75">
      <c r="A231" s="87">
        <v>16</v>
      </c>
      <c r="B231" s="87" t="s">
        <v>282</v>
      </c>
      <c r="C231" s="87" t="s">
        <v>337</v>
      </c>
      <c r="D231" s="87" t="s">
        <v>152</v>
      </c>
      <c r="E231" s="90" t="s">
        <v>332</v>
      </c>
      <c r="F231" s="87">
        <v>104082.29</v>
      </c>
    </row>
    <row r="232" spans="1:6" ht="12.75">
      <c r="A232" s="87">
        <v>17</v>
      </c>
      <c r="B232" s="87" t="s">
        <v>282</v>
      </c>
      <c r="C232" s="87">
        <v>1357</v>
      </c>
      <c r="D232" s="87" t="s">
        <v>152</v>
      </c>
      <c r="E232" s="90" t="s">
        <v>333</v>
      </c>
      <c r="F232" s="87">
        <v>4374.09</v>
      </c>
    </row>
    <row r="233" spans="1:6" ht="12.75">
      <c r="A233" s="87">
        <v>18</v>
      </c>
      <c r="B233" s="87" t="s">
        <v>282</v>
      </c>
      <c r="C233" s="87">
        <v>1364</v>
      </c>
      <c r="D233" s="87" t="s">
        <v>152</v>
      </c>
      <c r="E233" s="90" t="s">
        <v>334</v>
      </c>
      <c r="F233" s="87">
        <v>330.3</v>
      </c>
    </row>
    <row r="234" spans="1:6" ht="12.75">
      <c r="A234" s="87">
        <v>19</v>
      </c>
      <c r="B234" s="87" t="s">
        <v>296</v>
      </c>
      <c r="C234" s="87">
        <v>1377</v>
      </c>
      <c r="D234" s="87" t="s">
        <v>152</v>
      </c>
      <c r="E234" s="90" t="s">
        <v>336</v>
      </c>
      <c r="F234" s="87">
        <v>15</v>
      </c>
    </row>
    <row r="235" spans="1:6" ht="12.75">
      <c r="A235" s="87">
        <v>20</v>
      </c>
      <c r="B235" s="87" t="s">
        <v>296</v>
      </c>
      <c r="C235" s="87" t="s">
        <v>338</v>
      </c>
      <c r="D235" s="87" t="s">
        <v>152</v>
      </c>
      <c r="E235" s="90" t="s">
        <v>339</v>
      </c>
      <c r="F235" s="87">
        <v>104082.29</v>
      </c>
    </row>
    <row r="236" spans="1:6" ht="12.75">
      <c r="A236" s="87">
        <v>21</v>
      </c>
      <c r="B236" s="87" t="s">
        <v>308</v>
      </c>
      <c r="C236" s="87" t="s">
        <v>340</v>
      </c>
      <c r="D236" s="87" t="s">
        <v>152</v>
      </c>
      <c r="E236" s="90" t="s">
        <v>341</v>
      </c>
      <c r="F236" s="87">
        <v>33337.31</v>
      </c>
    </row>
    <row r="237" spans="1:6" ht="12.75">
      <c r="A237" s="91"/>
      <c r="B237" s="91" t="s">
        <v>375</v>
      </c>
      <c r="C237" s="91"/>
      <c r="D237" s="91"/>
      <c r="E237" s="161"/>
      <c r="F237" s="91">
        <f>SUM(F216:F236)</f>
        <v>460756.27999999997</v>
      </c>
    </row>
    <row r="238" spans="1:6" ht="12.75">
      <c r="A238" s="87"/>
      <c r="B238" s="87"/>
      <c r="C238" s="87"/>
      <c r="D238" s="87"/>
      <c r="E238" s="87"/>
      <c r="F238" s="87"/>
    </row>
    <row r="239" spans="1:6" ht="12.75">
      <c r="A239" s="87"/>
      <c r="B239" s="87"/>
      <c r="C239" s="87"/>
      <c r="D239" s="87"/>
      <c r="E239" s="87"/>
      <c r="F239" s="87"/>
    </row>
    <row r="240" spans="1:6" ht="12.75">
      <c r="A240" s="87"/>
      <c r="B240" s="87"/>
      <c r="C240" s="87"/>
      <c r="D240" s="87"/>
      <c r="E240" s="87"/>
      <c r="F240" s="87"/>
    </row>
    <row r="241" spans="1:6" ht="12.75">
      <c r="A241" s="87"/>
      <c r="B241" s="87"/>
      <c r="C241" s="87"/>
      <c r="D241" s="87"/>
      <c r="E241" s="87"/>
      <c r="F241" s="87"/>
    </row>
    <row r="242" spans="1:6" ht="12.75">
      <c r="A242" s="87"/>
      <c r="B242" s="87"/>
      <c r="C242" s="87"/>
      <c r="D242" s="87"/>
      <c r="E242" s="87"/>
      <c r="F242" s="87"/>
    </row>
    <row r="243" spans="1:6" ht="12.75">
      <c r="A243" s="87"/>
      <c r="B243" s="87"/>
      <c r="C243" s="87"/>
      <c r="D243" s="87"/>
      <c r="E243" s="87"/>
      <c r="F243" s="87"/>
    </row>
    <row r="244" spans="1:6" ht="12.75">
      <c r="A244" s="87"/>
      <c r="B244" s="136" t="s">
        <v>344</v>
      </c>
      <c r="C244" s="87"/>
      <c r="D244" s="87"/>
      <c r="E244" s="87"/>
      <c r="F244" s="87"/>
    </row>
    <row r="245" spans="1:6" ht="12.75">
      <c r="A245" s="87"/>
      <c r="B245" s="136"/>
      <c r="C245" s="87"/>
      <c r="D245" s="87"/>
      <c r="E245" s="87"/>
      <c r="F245" s="87"/>
    </row>
    <row r="246" spans="1:6" ht="12.75">
      <c r="A246" s="87"/>
      <c r="B246" s="136"/>
      <c r="C246" s="92" t="s">
        <v>47</v>
      </c>
      <c r="D246" s="93" t="s">
        <v>130</v>
      </c>
      <c r="E246" s="93" t="s">
        <v>360</v>
      </c>
      <c r="F246" s="87"/>
    </row>
    <row r="247" spans="1:6" ht="12.75">
      <c r="A247" s="87"/>
      <c r="B247" s="87"/>
      <c r="C247" s="87"/>
      <c r="D247" s="87"/>
      <c r="E247" s="87"/>
      <c r="F247" s="87"/>
    </row>
    <row r="248" spans="1:6" ht="51">
      <c r="A248" s="88" t="s">
        <v>6</v>
      </c>
      <c r="B248" s="88" t="s">
        <v>7</v>
      </c>
      <c r="C248" s="89" t="s">
        <v>8</v>
      </c>
      <c r="D248" s="88" t="s">
        <v>9</v>
      </c>
      <c r="E248" s="88" t="s">
        <v>10</v>
      </c>
      <c r="F248" s="88" t="s">
        <v>11</v>
      </c>
    </row>
    <row r="249" spans="1:6" ht="12.75">
      <c r="A249" s="87">
        <v>1</v>
      </c>
      <c r="B249" s="87" t="s">
        <v>345</v>
      </c>
      <c r="C249" s="87">
        <v>939</v>
      </c>
      <c r="D249" s="87" t="s">
        <v>320</v>
      </c>
      <c r="E249" s="90" t="s">
        <v>347</v>
      </c>
      <c r="F249" s="87">
        <v>1.88</v>
      </c>
    </row>
    <row r="250" spans="1:6" ht="12.75">
      <c r="A250" s="87">
        <v>2</v>
      </c>
      <c r="B250" s="87" t="s">
        <v>345</v>
      </c>
      <c r="C250" s="87">
        <v>940</v>
      </c>
      <c r="D250" s="87" t="s">
        <v>193</v>
      </c>
      <c r="E250" s="90" t="s">
        <v>348</v>
      </c>
      <c r="F250" s="87">
        <v>15.48</v>
      </c>
    </row>
    <row r="251" spans="1:6" ht="12.75">
      <c r="A251" s="87">
        <v>3</v>
      </c>
      <c r="B251" s="87" t="s">
        <v>319</v>
      </c>
      <c r="C251" s="87">
        <v>1013</v>
      </c>
      <c r="D251" s="87" t="s">
        <v>320</v>
      </c>
      <c r="E251" s="90" t="s">
        <v>510</v>
      </c>
      <c r="F251" s="87">
        <v>2088.44</v>
      </c>
    </row>
    <row r="252" spans="1:6" ht="12.75">
      <c r="A252" s="87">
        <v>4</v>
      </c>
      <c r="B252" s="87" t="s">
        <v>319</v>
      </c>
      <c r="C252" s="87">
        <v>1014</v>
      </c>
      <c r="D252" s="87" t="s">
        <v>349</v>
      </c>
      <c r="E252" s="90" t="s">
        <v>510</v>
      </c>
      <c r="F252" s="87">
        <v>252.44</v>
      </c>
    </row>
    <row r="253" spans="1:6" ht="12.75">
      <c r="A253" s="87">
        <v>5</v>
      </c>
      <c r="B253" s="87" t="s">
        <v>319</v>
      </c>
      <c r="C253" s="87">
        <v>1015</v>
      </c>
      <c r="D253" s="87" t="s">
        <v>193</v>
      </c>
      <c r="E253" s="90" t="s">
        <v>510</v>
      </c>
      <c r="F253" s="87">
        <v>703.56</v>
      </c>
    </row>
    <row r="254" spans="1:6" ht="12.75">
      <c r="A254" s="87">
        <v>6</v>
      </c>
      <c r="B254" s="87" t="s">
        <v>319</v>
      </c>
      <c r="C254" s="87">
        <v>1016</v>
      </c>
      <c r="D254" s="87" t="s">
        <v>194</v>
      </c>
      <c r="E254" s="90" t="s">
        <v>510</v>
      </c>
      <c r="F254" s="87">
        <v>659.66</v>
      </c>
    </row>
    <row r="255" spans="1:6" ht="12.75">
      <c r="A255" s="87">
        <v>7</v>
      </c>
      <c r="B255" s="87" t="s">
        <v>319</v>
      </c>
      <c r="C255" s="87">
        <v>1017</v>
      </c>
      <c r="D255" s="87" t="s">
        <v>195</v>
      </c>
      <c r="E255" s="90" t="s">
        <v>510</v>
      </c>
      <c r="F255" s="87">
        <v>243.61</v>
      </c>
    </row>
    <row r="256" spans="1:6" ht="12.75">
      <c r="A256" s="87">
        <v>8</v>
      </c>
      <c r="B256" s="87" t="s">
        <v>319</v>
      </c>
      <c r="C256" s="87">
        <v>1018</v>
      </c>
      <c r="D256" s="87" t="s">
        <v>196</v>
      </c>
      <c r="E256" s="90" t="s">
        <v>510</v>
      </c>
      <c r="F256" s="87">
        <v>62.48</v>
      </c>
    </row>
    <row r="257" spans="1:6" ht="12.75">
      <c r="A257" s="87">
        <v>9</v>
      </c>
      <c r="B257" s="87" t="s">
        <v>319</v>
      </c>
      <c r="C257" s="87">
        <v>1019</v>
      </c>
      <c r="D257" s="87" t="s">
        <v>350</v>
      </c>
      <c r="E257" s="90" t="s">
        <v>510</v>
      </c>
      <c r="F257" s="87">
        <v>36.27</v>
      </c>
    </row>
    <row r="258" spans="1:6" ht="12.75">
      <c r="A258" s="87">
        <v>10</v>
      </c>
      <c r="B258" s="87" t="s">
        <v>319</v>
      </c>
      <c r="C258" s="87">
        <v>1020</v>
      </c>
      <c r="D258" s="87" t="s">
        <v>351</v>
      </c>
      <c r="E258" s="90" t="s">
        <v>510</v>
      </c>
      <c r="F258" s="87">
        <v>2.04</v>
      </c>
    </row>
    <row r="259" spans="1:6" ht="12.75">
      <c r="A259" s="87">
        <v>11</v>
      </c>
      <c r="B259" s="87" t="s">
        <v>319</v>
      </c>
      <c r="C259" s="87">
        <v>1021</v>
      </c>
      <c r="D259" s="87" t="s">
        <v>352</v>
      </c>
      <c r="E259" s="90" t="s">
        <v>510</v>
      </c>
      <c r="F259" s="87">
        <v>776.9</v>
      </c>
    </row>
    <row r="260" spans="1:6" ht="12.75">
      <c r="A260" s="87">
        <v>12</v>
      </c>
      <c r="B260" s="87" t="s">
        <v>319</v>
      </c>
      <c r="C260" s="87">
        <v>1022</v>
      </c>
      <c r="D260" s="87" t="s">
        <v>327</v>
      </c>
      <c r="E260" s="90" t="s">
        <v>510</v>
      </c>
      <c r="F260" s="87">
        <v>5.83</v>
      </c>
    </row>
    <row r="261" spans="1:6" ht="12.75">
      <c r="A261" s="87">
        <v>13</v>
      </c>
      <c r="B261" s="87" t="s">
        <v>319</v>
      </c>
      <c r="C261" s="87">
        <v>1023</v>
      </c>
      <c r="D261" s="87" t="s">
        <v>328</v>
      </c>
      <c r="E261" s="90" t="s">
        <v>510</v>
      </c>
      <c r="F261" s="87">
        <v>19.93</v>
      </c>
    </row>
    <row r="262" spans="1:6" ht="12.75">
      <c r="A262" s="87">
        <v>14</v>
      </c>
      <c r="B262" s="87" t="s">
        <v>319</v>
      </c>
      <c r="C262" s="87">
        <v>1024</v>
      </c>
      <c r="D262" s="87" t="s">
        <v>202</v>
      </c>
      <c r="E262" s="90" t="s">
        <v>510</v>
      </c>
      <c r="F262" s="87">
        <v>7.72</v>
      </c>
    </row>
    <row r="263" spans="1:6" ht="12.75">
      <c r="A263" s="87">
        <v>15</v>
      </c>
      <c r="B263" s="87" t="s">
        <v>329</v>
      </c>
      <c r="C263" s="87" t="s">
        <v>353</v>
      </c>
      <c r="D263" s="87" t="s">
        <v>152</v>
      </c>
      <c r="E263" s="90" t="s">
        <v>237</v>
      </c>
      <c r="F263" s="87">
        <v>48839.68</v>
      </c>
    </row>
    <row r="264" spans="1:6" ht="12.75">
      <c r="A264" s="87">
        <v>16</v>
      </c>
      <c r="B264" s="87" t="s">
        <v>265</v>
      </c>
      <c r="C264" s="87">
        <v>1133</v>
      </c>
      <c r="D264" s="87" t="s">
        <v>152</v>
      </c>
      <c r="E264" s="90" t="s">
        <v>226</v>
      </c>
      <c r="F264" s="87">
        <v>15972.35</v>
      </c>
    </row>
    <row r="265" spans="1:6" ht="12.75">
      <c r="A265" s="87">
        <v>17</v>
      </c>
      <c r="B265" s="87" t="s">
        <v>282</v>
      </c>
      <c r="C265" s="87" t="s">
        <v>354</v>
      </c>
      <c r="D265" s="87" t="s">
        <v>152</v>
      </c>
      <c r="E265" s="90" t="s">
        <v>355</v>
      </c>
      <c r="F265" s="87">
        <v>46959.95</v>
      </c>
    </row>
    <row r="266" spans="1:6" ht="12.75">
      <c r="A266" s="87">
        <v>18</v>
      </c>
      <c r="B266" s="87" t="s">
        <v>282</v>
      </c>
      <c r="C266" s="87">
        <v>1359</v>
      </c>
      <c r="D266" s="87" t="s">
        <v>152</v>
      </c>
      <c r="E266" s="90" t="s">
        <v>356</v>
      </c>
      <c r="F266" s="87">
        <v>1189.54</v>
      </c>
    </row>
    <row r="267" spans="1:6" ht="12.75">
      <c r="A267" s="87">
        <v>19</v>
      </c>
      <c r="B267" s="87" t="s">
        <v>282</v>
      </c>
      <c r="C267" s="87">
        <v>1366</v>
      </c>
      <c r="D267" s="87" t="s">
        <v>152</v>
      </c>
      <c r="E267" s="90" t="s">
        <v>241</v>
      </c>
      <c r="F267" s="87">
        <v>25.08</v>
      </c>
    </row>
    <row r="268" spans="1:6" ht="12.75">
      <c r="A268" s="87">
        <v>20</v>
      </c>
      <c r="B268" s="87" t="s">
        <v>296</v>
      </c>
      <c r="C268" s="87">
        <v>1381</v>
      </c>
      <c r="D268" s="87" t="s">
        <v>152</v>
      </c>
      <c r="E268" s="90" t="s">
        <v>376</v>
      </c>
      <c r="F268" s="87">
        <v>0.92</v>
      </c>
    </row>
    <row r="269" spans="1:6" ht="12.75">
      <c r="A269" s="87">
        <v>21</v>
      </c>
      <c r="B269" s="87" t="s">
        <v>296</v>
      </c>
      <c r="C269" s="87">
        <v>1379</v>
      </c>
      <c r="D269" s="87" t="s">
        <v>206</v>
      </c>
      <c r="E269" s="90" t="s">
        <v>357</v>
      </c>
      <c r="F269" s="87">
        <v>42.87</v>
      </c>
    </row>
    <row r="270" spans="1:6" ht="12.75">
      <c r="A270" s="87">
        <v>22</v>
      </c>
      <c r="B270" s="87" t="s">
        <v>296</v>
      </c>
      <c r="C270" s="87">
        <v>1373</v>
      </c>
      <c r="D270" s="87" t="s">
        <v>152</v>
      </c>
      <c r="E270" s="90" t="s">
        <v>358</v>
      </c>
      <c r="F270" s="87">
        <v>46959.95</v>
      </c>
    </row>
    <row r="271" spans="1:6" ht="13.5" thickBot="1">
      <c r="A271" s="103">
        <v>23</v>
      </c>
      <c r="B271" s="103" t="s">
        <v>308</v>
      </c>
      <c r="C271" s="103">
        <v>1826</v>
      </c>
      <c r="D271" s="103" t="s">
        <v>152</v>
      </c>
      <c r="E271" s="129" t="s">
        <v>359</v>
      </c>
      <c r="F271" s="103">
        <v>15660.38</v>
      </c>
    </row>
    <row r="272" spans="1:6" ht="13.5" thickBot="1">
      <c r="A272" s="135"/>
      <c r="B272" s="133" t="s">
        <v>511</v>
      </c>
      <c r="C272" s="133"/>
      <c r="D272" s="133"/>
      <c r="E272" s="133"/>
      <c r="F272" s="131">
        <f>SUM(F249:F271)</f>
        <v>180526.96</v>
      </c>
    </row>
    <row r="273" spans="1:6" ht="12.75">
      <c r="A273" s="95"/>
      <c r="B273" s="95"/>
      <c r="C273" s="95"/>
      <c r="D273" s="95"/>
      <c r="E273" s="95"/>
      <c r="F273" s="95"/>
    </row>
    <row r="274" spans="1:6" ht="12.75">
      <c r="A274" s="87"/>
      <c r="B274" s="87"/>
      <c r="C274" s="87"/>
      <c r="D274" s="87"/>
      <c r="E274" s="87"/>
      <c r="F274" s="87"/>
    </row>
    <row r="275" spans="1:6" ht="12.75">
      <c r="A275" s="87"/>
      <c r="B275" s="87"/>
      <c r="C275" s="87"/>
      <c r="D275" s="87"/>
      <c r="E275" s="87"/>
      <c r="F275" s="87"/>
    </row>
    <row r="276" spans="1:6" ht="12.75">
      <c r="A276" s="87"/>
      <c r="B276" s="87"/>
      <c r="C276" s="87"/>
      <c r="D276" s="87"/>
      <c r="E276" s="87"/>
      <c r="F276" s="87"/>
    </row>
    <row r="277" spans="1:6" ht="12.75">
      <c r="A277" s="87"/>
      <c r="B277" s="87"/>
      <c r="C277" s="87"/>
      <c r="D277" s="87"/>
      <c r="E277" s="87"/>
      <c r="F277" s="87"/>
    </row>
    <row r="278" spans="1:6" ht="12.75">
      <c r="A278" s="87"/>
      <c r="B278" s="87"/>
      <c r="C278" s="87"/>
      <c r="D278" s="87"/>
      <c r="E278" s="87"/>
      <c r="F278" s="87"/>
    </row>
    <row r="279" spans="1:6" ht="12.75">
      <c r="A279" s="87"/>
      <c r="B279" s="136"/>
      <c r="C279" s="87"/>
      <c r="D279" s="87"/>
      <c r="E279" s="87"/>
      <c r="F279" s="87"/>
    </row>
    <row r="280" spans="1:6" ht="12.75">
      <c r="A280" s="87"/>
      <c r="B280" s="136"/>
      <c r="C280" s="87"/>
      <c r="D280" s="87"/>
      <c r="E280" s="87"/>
      <c r="F280" s="87"/>
    </row>
    <row r="281" spans="1:6" ht="12.75">
      <c r="A281" s="87"/>
      <c r="B281" s="136"/>
      <c r="C281" s="92"/>
      <c r="D281" s="93"/>
      <c r="E281" s="93"/>
      <c r="F281" s="87"/>
    </row>
    <row r="282" spans="1:6" ht="12.75">
      <c r="A282" s="87"/>
      <c r="B282" s="136" t="s">
        <v>361</v>
      </c>
      <c r="C282" s="87"/>
      <c r="D282" s="87"/>
      <c r="E282" s="87"/>
      <c r="F282" s="87"/>
    </row>
    <row r="283" spans="1:6" ht="12.75">
      <c r="A283" s="87"/>
      <c r="B283" s="136"/>
      <c r="C283" s="87"/>
      <c r="D283" s="87"/>
      <c r="E283" s="87"/>
      <c r="F283" s="87"/>
    </row>
    <row r="284" spans="1:6" ht="12.75">
      <c r="A284" s="87"/>
      <c r="B284" s="136"/>
      <c r="C284" s="92" t="s">
        <v>47</v>
      </c>
      <c r="D284" s="93" t="s">
        <v>130</v>
      </c>
      <c r="E284" s="93" t="s">
        <v>362</v>
      </c>
      <c r="F284" s="87"/>
    </row>
    <row r="285" spans="1:6" ht="12.75">
      <c r="A285" s="87"/>
      <c r="B285" s="87"/>
      <c r="C285" s="87"/>
      <c r="D285" s="87"/>
      <c r="E285" s="87"/>
      <c r="F285" s="87"/>
    </row>
    <row r="286" spans="1:6" ht="51">
      <c r="A286" s="88" t="s">
        <v>6</v>
      </c>
      <c r="B286" s="88" t="s">
        <v>7</v>
      </c>
      <c r="C286" s="89" t="s">
        <v>8</v>
      </c>
      <c r="D286" s="88" t="s">
        <v>9</v>
      </c>
      <c r="E286" s="88" t="s">
        <v>10</v>
      </c>
      <c r="F286" s="88" t="s">
        <v>11</v>
      </c>
    </row>
    <row r="287" spans="1:6" ht="12.75">
      <c r="A287" s="94">
        <v>1</v>
      </c>
      <c r="B287" s="87" t="s">
        <v>319</v>
      </c>
      <c r="C287" s="137">
        <v>955</v>
      </c>
      <c r="D287" s="138" t="s">
        <v>320</v>
      </c>
      <c r="E287" s="90" t="s">
        <v>346</v>
      </c>
      <c r="F287" s="137">
        <v>26.85</v>
      </c>
    </row>
    <row r="288" spans="1:6" ht="12.75">
      <c r="A288" s="139">
        <v>2</v>
      </c>
      <c r="B288" s="87" t="s">
        <v>319</v>
      </c>
      <c r="C288" s="140">
        <v>956</v>
      </c>
      <c r="D288" s="141" t="s">
        <v>363</v>
      </c>
      <c r="E288" s="90" t="s">
        <v>346</v>
      </c>
      <c r="F288" s="142">
        <v>3.49</v>
      </c>
    </row>
    <row r="289" spans="1:6" ht="12.75">
      <c r="A289" s="94">
        <v>3</v>
      </c>
      <c r="B289" s="87" t="s">
        <v>319</v>
      </c>
      <c r="C289" s="137">
        <v>957</v>
      </c>
      <c r="D289" s="138" t="s">
        <v>193</v>
      </c>
      <c r="E289" s="90" t="s">
        <v>346</v>
      </c>
      <c r="F289" s="137">
        <v>47.34</v>
      </c>
    </row>
    <row r="290" spans="1:6" ht="12.75">
      <c r="A290" s="143">
        <v>4</v>
      </c>
      <c r="B290" s="87" t="s">
        <v>319</v>
      </c>
      <c r="C290" s="144">
        <v>958</v>
      </c>
      <c r="D290" s="145" t="s">
        <v>194</v>
      </c>
      <c r="E290" s="90" t="s">
        <v>346</v>
      </c>
      <c r="F290" s="146">
        <v>10.33</v>
      </c>
    </row>
    <row r="291" spans="1:6" ht="12.75">
      <c r="A291" s="147">
        <v>5</v>
      </c>
      <c r="B291" s="87" t="s">
        <v>319</v>
      </c>
      <c r="C291" s="148">
        <v>959</v>
      </c>
      <c r="D291" s="149" t="s">
        <v>195</v>
      </c>
      <c r="E291" s="90" t="s">
        <v>346</v>
      </c>
      <c r="F291" s="148">
        <v>3.33</v>
      </c>
    </row>
    <row r="292" spans="1:6" ht="12.75">
      <c r="A292" s="143">
        <v>6</v>
      </c>
      <c r="B292" s="87" t="s">
        <v>319</v>
      </c>
      <c r="C292" s="144">
        <v>960</v>
      </c>
      <c r="D292" s="145" t="s">
        <v>364</v>
      </c>
      <c r="E292" s="90" t="s">
        <v>346</v>
      </c>
      <c r="F292" s="146">
        <v>0.66</v>
      </c>
    </row>
    <row r="293" spans="1:6" ht="12.75">
      <c r="A293" s="147">
        <v>7</v>
      </c>
      <c r="B293" s="87" t="s">
        <v>319</v>
      </c>
      <c r="C293" s="148">
        <v>961</v>
      </c>
      <c r="D293" s="149" t="s">
        <v>350</v>
      </c>
      <c r="E293" s="90" t="s">
        <v>346</v>
      </c>
      <c r="F293" s="148">
        <v>0.91</v>
      </c>
    </row>
    <row r="294" spans="1:6" ht="12.75">
      <c r="A294" s="94">
        <v>8</v>
      </c>
      <c r="B294" s="87" t="s">
        <v>319</v>
      </c>
      <c r="C294" s="144">
        <v>962</v>
      </c>
      <c r="D294" s="145" t="s">
        <v>365</v>
      </c>
      <c r="E294" s="90" t="s">
        <v>346</v>
      </c>
      <c r="F294" s="146">
        <v>25.17</v>
      </c>
    </row>
    <row r="295" spans="1:6" ht="12.75">
      <c r="A295" s="94">
        <v>9</v>
      </c>
      <c r="B295" s="87" t="s">
        <v>319</v>
      </c>
      <c r="C295" s="148">
        <v>963</v>
      </c>
      <c r="D295" s="149" t="s">
        <v>327</v>
      </c>
      <c r="E295" s="90" t="s">
        <v>346</v>
      </c>
      <c r="F295" s="148">
        <v>1.52</v>
      </c>
    </row>
    <row r="296" spans="1:6" ht="12.75">
      <c r="A296" s="94">
        <v>10</v>
      </c>
      <c r="B296" s="106" t="s">
        <v>329</v>
      </c>
      <c r="C296" s="144">
        <v>1119</v>
      </c>
      <c r="D296" s="145" t="s">
        <v>152</v>
      </c>
      <c r="E296" s="162" t="s">
        <v>366</v>
      </c>
      <c r="F296" s="146">
        <v>217.53</v>
      </c>
    </row>
    <row r="297" spans="1:6" ht="12.75">
      <c r="A297" s="94">
        <v>11</v>
      </c>
      <c r="B297" s="106" t="s">
        <v>265</v>
      </c>
      <c r="C297" s="148">
        <v>1134</v>
      </c>
      <c r="D297" s="149" t="s">
        <v>152</v>
      </c>
      <c r="E297" s="162" t="s">
        <v>213</v>
      </c>
      <c r="F297" s="148">
        <v>221.45</v>
      </c>
    </row>
    <row r="298" spans="1:6" ht="12.75">
      <c r="A298" s="94">
        <v>12</v>
      </c>
      <c r="B298" s="106" t="s">
        <v>282</v>
      </c>
      <c r="C298" s="144">
        <v>1361</v>
      </c>
      <c r="D298" s="145" t="s">
        <v>152</v>
      </c>
      <c r="E298" s="162" t="s">
        <v>367</v>
      </c>
      <c r="F298" s="146">
        <v>11.47</v>
      </c>
    </row>
    <row r="299" spans="1:6" ht="12.75">
      <c r="A299" s="94">
        <v>13</v>
      </c>
      <c r="B299" s="106" t="s">
        <v>282</v>
      </c>
      <c r="C299" s="148">
        <v>1344</v>
      </c>
      <c r="D299" s="149" t="s">
        <v>152</v>
      </c>
      <c r="E299" s="162" t="s">
        <v>368</v>
      </c>
      <c r="F299" s="148">
        <v>217.53</v>
      </c>
    </row>
    <row r="300" spans="1:6" ht="12.75">
      <c r="A300" s="94">
        <v>14</v>
      </c>
      <c r="B300" s="106" t="s">
        <v>296</v>
      </c>
      <c r="C300" s="144">
        <v>1372</v>
      </c>
      <c r="D300" s="145" t="s">
        <v>152</v>
      </c>
      <c r="E300" s="162" t="s">
        <v>369</v>
      </c>
      <c r="F300" s="146">
        <v>217.53</v>
      </c>
    </row>
    <row r="301" spans="1:6" ht="13.5" thickBot="1">
      <c r="A301" s="163">
        <v>15</v>
      </c>
      <c r="B301" s="132" t="s">
        <v>308</v>
      </c>
      <c r="C301" s="164">
        <v>1825</v>
      </c>
      <c r="D301" s="165" t="s">
        <v>152</v>
      </c>
      <c r="E301" s="166" t="s">
        <v>370</v>
      </c>
      <c r="F301" s="164">
        <v>67.52</v>
      </c>
    </row>
    <row r="302" spans="1:6" ht="13.5" thickBot="1">
      <c r="A302" s="135"/>
      <c r="B302" s="167" t="s">
        <v>372</v>
      </c>
      <c r="C302" s="133"/>
      <c r="D302" s="133"/>
      <c r="E302" s="168"/>
      <c r="F302" s="131">
        <f>SUM(F287:F301)</f>
        <v>1072.6299999999999</v>
      </c>
    </row>
    <row r="303" spans="1:6" ht="12.75">
      <c r="A303" s="95"/>
      <c r="B303" s="95"/>
      <c r="C303" s="95"/>
      <c r="D303" s="95"/>
      <c r="E303" s="95"/>
      <c r="F303" s="95"/>
    </row>
    <row r="304" spans="1:6" ht="12.75">
      <c r="A304" s="87"/>
      <c r="B304" s="87"/>
      <c r="C304" s="87"/>
      <c r="D304" s="87"/>
      <c r="E304" s="87"/>
      <c r="F304" s="87"/>
    </row>
    <row r="305" spans="1:6" ht="12.75">
      <c r="A305" s="87"/>
      <c r="B305" s="87"/>
      <c r="C305" s="87"/>
      <c r="D305" s="87"/>
      <c r="E305" s="87"/>
      <c r="F305" s="87"/>
    </row>
    <row r="306" spans="1:6" ht="12.75">
      <c r="A306" s="87"/>
      <c r="B306" s="87"/>
      <c r="C306" s="87"/>
      <c r="D306" s="87"/>
      <c r="E306" s="87"/>
      <c r="F306" s="87"/>
    </row>
    <row r="307" spans="1:6" ht="12.75">
      <c r="A307" s="87"/>
      <c r="B307" s="87"/>
      <c r="C307" s="87"/>
      <c r="D307" s="87"/>
      <c r="E307" s="87"/>
      <c r="F307" s="87"/>
    </row>
    <row r="308" spans="1:6" ht="12.75">
      <c r="A308" s="87"/>
      <c r="B308" s="87"/>
      <c r="C308" s="87"/>
      <c r="D308" s="87"/>
      <c r="E308" s="87"/>
      <c r="F308" s="87"/>
    </row>
    <row r="309" spans="1:6" ht="12.75">
      <c r="A309" s="87"/>
      <c r="B309" s="87"/>
      <c r="C309" s="87"/>
      <c r="D309" s="87"/>
      <c r="E309" s="87"/>
      <c r="F309" s="87"/>
    </row>
    <row r="310" spans="1:6" ht="12.75">
      <c r="A310" s="87"/>
      <c r="B310" s="136" t="s">
        <v>343</v>
      </c>
      <c r="C310" s="87"/>
      <c r="D310" s="87"/>
      <c r="E310" s="87"/>
      <c r="F310" s="87"/>
    </row>
    <row r="311" spans="1:6" ht="12.75">
      <c r="A311" s="87"/>
      <c r="B311" s="136"/>
      <c r="C311" s="87"/>
      <c r="D311" s="87"/>
      <c r="E311" s="87"/>
      <c r="F311" s="87"/>
    </row>
    <row r="312" spans="1:6" ht="12.75">
      <c r="A312" s="87"/>
      <c r="B312" s="136"/>
      <c r="C312" s="92" t="s">
        <v>47</v>
      </c>
      <c r="D312" s="93" t="s">
        <v>133</v>
      </c>
      <c r="E312" s="91" t="s">
        <v>377</v>
      </c>
      <c r="F312" s="87"/>
    </row>
    <row r="313" spans="1:6" ht="12.75">
      <c r="A313" s="87"/>
      <c r="B313" s="87"/>
      <c r="C313" s="87"/>
      <c r="D313" s="87"/>
      <c r="E313" s="87"/>
      <c r="F313" s="87"/>
    </row>
    <row r="314" spans="1:6" ht="51">
      <c r="A314" s="88" t="s">
        <v>6</v>
      </c>
      <c r="B314" s="88" t="s">
        <v>7</v>
      </c>
      <c r="C314" s="89" t="s">
        <v>8</v>
      </c>
      <c r="D314" s="88" t="s">
        <v>9</v>
      </c>
      <c r="E314" s="88" t="s">
        <v>10</v>
      </c>
      <c r="F314" s="88" t="s">
        <v>11</v>
      </c>
    </row>
    <row r="315" spans="1:6" ht="12.75">
      <c r="A315" s="87">
        <v>1</v>
      </c>
      <c r="B315" s="87" t="s">
        <v>378</v>
      </c>
      <c r="C315" s="87">
        <v>1935</v>
      </c>
      <c r="D315" s="87" t="s">
        <v>184</v>
      </c>
      <c r="E315" s="87" t="s">
        <v>185</v>
      </c>
      <c r="F315" s="87">
        <v>191.9</v>
      </c>
    </row>
    <row r="316" spans="1:6" ht="12.75">
      <c r="A316" s="87">
        <v>2</v>
      </c>
      <c r="B316" s="87" t="s">
        <v>379</v>
      </c>
      <c r="C316" s="87">
        <v>2010</v>
      </c>
      <c r="D316" s="87" t="s">
        <v>277</v>
      </c>
      <c r="E316" s="87" t="s">
        <v>380</v>
      </c>
      <c r="F316" s="87">
        <v>1281</v>
      </c>
    </row>
    <row r="317" spans="1:6" ht="12.75">
      <c r="A317" s="87">
        <v>3</v>
      </c>
      <c r="B317" s="87" t="s">
        <v>381</v>
      </c>
      <c r="C317" s="87">
        <v>2558</v>
      </c>
      <c r="D317" s="87" t="s">
        <v>382</v>
      </c>
      <c r="E317" s="87" t="s">
        <v>383</v>
      </c>
      <c r="F317" s="87">
        <v>60</v>
      </c>
    </row>
    <row r="318" spans="1:6" ht="12.75">
      <c r="A318" s="87">
        <v>4</v>
      </c>
      <c r="B318" s="87" t="s">
        <v>381</v>
      </c>
      <c r="C318" s="87">
        <v>2260</v>
      </c>
      <c r="D318" s="87" t="s">
        <v>290</v>
      </c>
      <c r="E318" s="87" t="s">
        <v>384</v>
      </c>
      <c r="F318" s="87">
        <v>110.4</v>
      </c>
    </row>
    <row r="319" spans="1:6" ht="12.75">
      <c r="A319" s="87">
        <v>5</v>
      </c>
      <c r="B319" s="87" t="s">
        <v>381</v>
      </c>
      <c r="C319" s="87">
        <v>2264</v>
      </c>
      <c r="D319" s="87" t="s">
        <v>145</v>
      </c>
      <c r="E319" s="87" t="s">
        <v>385</v>
      </c>
      <c r="F319" s="87">
        <v>1119.62</v>
      </c>
    </row>
    <row r="320" spans="1:6" ht="12.75">
      <c r="A320" s="87">
        <v>6</v>
      </c>
      <c r="B320" s="87" t="s">
        <v>381</v>
      </c>
      <c r="C320" s="87">
        <v>2256</v>
      </c>
      <c r="D320" s="87" t="s">
        <v>386</v>
      </c>
      <c r="E320" s="87" t="s">
        <v>252</v>
      </c>
      <c r="F320" s="87">
        <v>31.2</v>
      </c>
    </row>
    <row r="321" spans="1:6" ht="12.75">
      <c r="A321" s="87">
        <v>7</v>
      </c>
      <c r="B321" s="87" t="s">
        <v>381</v>
      </c>
      <c r="C321" s="87">
        <v>2253</v>
      </c>
      <c r="D321" s="87" t="s">
        <v>387</v>
      </c>
      <c r="E321" s="87" t="s">
        <v>148</v>
      </c>
      <c r="F321" s="87">
        <v>253</v>
      </c>
    </row>
    <row r="322" spans="1:6" ht="12.75">
      <c r="A322" s="87">
        <v>8</v>
      </c>
      <c r="B322" s="87" t="s">
        <v>381</v>
      </c>
      <c r="C322" s="87">
        <v>2263</v>
      </c>
      <c r="D322" s="87" t="s">
        <v>145</v>
      </c>
      <c r="E322" s="87" t="s">
        <v>388</v>
      </c>
      <c r="F322" s="87">
        <v>59.68</v>
      </c>
    </row>
    <row r="323" spans="1:6" ht="12.75">
      <c r="A323" s="87">
        <v>9</v>
      </c>
      <c r="B323" s="87" t="s">
        <v>381</v>
      </c>
      <c r="C323" s="87">
        <v>2261</v>
      </c>
      <c r="D323" s="87" t="s">
        <v>389</v>
      </c>
      <c r="E323" s="87" t="s">
        <v>388</v>
      </c>
      <c r="F323" s="87">
        <v>189.94</v>
      </c>
    </row>
    <row r="324" spans="1:6" ht="12.75">
      <c r="A324" s="87">
        <v>10</v>
      </c>
      <c r="B324" s="87" t="s">
        <v>381</v>
      </c>
      <c r="C324" s="87">
        <v>2262</v>
      </c>
      <c r="D324" s="87" t="s">
        <v>141</v>
      </c>
      <c r="E324" s="87" t="s">
        <v>142</v>
      </c>
      <c r="F324" s="87">
        <v>205.32</v>
      </c>
    </row>
    <row r="325" spans="1:6" ht="12.75">
      <c r="A325" s="87">
        <v>11</v>
      </c>
      <c r="B325" s="87" t="s">
        <v>381</v>
      </c>
      <c r="C325" s="87">
        <v>2265</v>
      </c>
      <c r="D325" s="87" t="s">
        <v>390</v>
      </c>
      <c r="E325" s="87" t="s">
        <v>187</v>
      </c>
      <c r="F325" s="87">
        <v>1260</v>
      </c>
    </row>
    <row r="326" spans="1:6" ht="12.75">
      <c r="A326" s="87">
        <v>12</v>
      </c>
      <c r="B326" s="87" t="s">
        <v>381</v>
      </c>
      <c r="C326" s="87">
        <v>2559</v>
      </c>
      <c r="D326" s="87" t="s">
        <v>382</v>
      </c>
      <c r="E326" s="87" t="s">
        <v>275</v>
      </c>
      <c r="F326" s="87">
        <v>60</v>
      </c>
    </row>
    <row r="327" spans="1:6" ht="12.75">
      <c r="A327" s="87">
        <v>13</v>
      </c>
      <c r="B327" s="87" t="s">
        <v>381</v>
      </c>
      <c r="C327" s="87">
        <v>2255</v>
      </c>
      <c r="D327" s="87" t="s">
        <v>270</v>
      </c>
      <c r="E327" s="87" t="s">
        <v>271</v>
      </c>
      <c r="F327" s="87">
        <v>201.6</v>
      </c>
    </row>
    <row r="328" spans="1:6" ht="12.75">
      <c r="A328" s="87">
        <v>14</v>
      </c>
      <c r="B328" s="87" t="s">
        <v>381</v>
      </c>
      <c r="C328" s="87">
        <v>2557</v>
      </c>
      <c r="D328" s="87" t="s">
        <v>382</v>
      </c>
      <c r="E328" s="87" t="s">
        <v>391</v>
      </c>
      <c r="F328" s="87">
        <v>60</v>
      </c>
    </row>
    <row r="329" spans="1:6" ht="12.75">
      <c r="A329" s="87">
        <v>15</v>
      </c>
      <c r="B329" s="87" t="s">
        <v>381</v>
      </c>
      <c r="C329" s="87">
        <v>2252</v>
      </c>
      <c r="D329" s="87" t="s">
        <v>392</v>
      </c>
      <c r="E329" s="87" t="s">
        <v>278</v>
      </c>
      <c r="F329" s="87">
        <v>1192.8</v>
      </c>
    </row>
    <row r="330" spans="1:6" ht="12.75">
      <c r="A330" s="87">
        <v>16</v>
      </c>
      <c r="B330" s="87" t="s">
        <v>381</v>
      </c>
      <c r="C330" s="87">
        <v>2254</v>
      </c>
      <c r="D330" s="87" t="s">
        <v>270</v>
      </c>
      <c r="E330" s="87" t="s">
        <v>271</v>
      </c>
      <c r="F330" s="87">
        <v>348</v>
      </c>
    </row>
    <row r="331" spans="1:6" ht="12.75">
      <c r="A331" s="87">
        <v>17</v>
      </c>
      <c r="B331" s="87" t="s">
        <v>381</v>
      </c>
      <c r="C331" s="87">
        <v>2251</v>
      </c>
      <c r="D331" s="87" t="s">
        <v>392</v>
      </c>
      <c r="E331" s="87" t="s">
        <v>393</v>
      </c>
      <c r="F331" s="87">
        <v>43.44</v>
      </c>
    </row>
    <row r="332" spans="1:6" ht="12.75">
      <c r="A332" s="87">
        <v>18</v>
      </c>
      <c r="B332" s="87" t="s">
        <v>394</v>
      </c>
      <c r="C332" s="87">
        <v>2529</v>
      </c>
      <c r="D332" s="87" t="s">
        <v>395</v>
      </c>
      <c r="E332" s="87" t="s">
        <v>269</v>
      </c>
      <c r="F332" s="87">
        <v>1303.91</v>
      </c>
    </row>
    <row r="333" spans="1:6" ht="12.75">
      <c r="A333" s="87">
        <v>19</v>
      </c>
      <c r="B333" s="87" t="s">
        <v>394</v>
      </c>
      <c r="C333" s="87">
        <v>2530</v>
      </c>
      <c r="D333" s="87" t="s">
        <v>396</v>
      </c>
      <c r="E333" s="87" t="s">
        <v>397</v>
      </c>
      <c r="F333" s="87">
        <v>276.12</v>
      </c>
    </row>
    <row r="334" spans="1:6" ht="12.75">
      <c r="A334" s="87">
        <v>20</v>
      </c>
      <c r="B334" s="87" t="s">
        <v>394</v>
      </c>
      <c r="C334" s="87">
        <v>2532</v>
      </c>
      <c r="D334" s="87" t="s">
        <v>396</v>
      </c>
      <c r="E334" s="87" t="s">
        <v>398</v>
      </c>
      <c r="F334" s="87">
        <v>456</v>
      </c>
    </row>
    <row r="335" spans="1:6" ht="12.75">
      <c r="A335" s="87">
        <v>21</v>
      </c>
      <c r="B335" s="87" t="s">
        <v>394</v>
      </c>
      <c r="C335" s="87">
        <v>2531</v>
      </c>
      <c r="D335" s="87" t="s">
        <v>395</v>
      </c>
      <c r="E335" s="87" t="s">
        <v>269</v>
      </c>
      <c r="F335" s="87">
        <v>203.27</v>
      </c>
    </row>
    <row r="336" spans="1:6" ht="12.75">
      <c r="A336" s="87">
        <v>22</v>
      </c>
      <c r="B336" s="87" t="s">
        <v>394</v>
      </c>
      <c r="C336" s="87">
        <v>2528</v>
      </c>
      <c r="D336" s="87" t="s">
        <v>399</v>
      </c>
      <c r="E336" s="87" t="s">
        <v>385</v>
      </c>
      <c r="F336" s="87">
        <v>1106.4</v>
      </c>
    </row>
    <row r="337" spans="1:6" ht="12.75">
      <c r="A337" s="87">
        <v>23</v>
      </c>
      <c r="B337" s="87" t="s">
        <v>394</v>
      </c>
      <c r="C337" s="87">
        <v>2526</v>
      </c>
      <c r="D337" s="87" t="s">
        <v>152</v>
      </c>
      <c r="E337" s="87" t="s">
        <v>400</v>
      </c>
      <c r="F337" s="87">
        <v>1250</v>
      </c>
    </row>
    <row r="338" spans="1:6" ht="12.75">
      <c r="A338" s="87">
        <v>24</v>
      </c>
      <c r="B338" s="87" t="s">
        <v>394</v>
      </c>
      <c r="C338" s="87">
        <v>2549</v>
      </c>
      <c r="D338" s="87" t="s">
        <v>401</v>
      </c>
      <c r="E338" s="87" t="s">
        <v>288</v>
      </c>
      <c r="F338" s="87">
        <v>57.78</v>
      </c>
    </row>
    <row r="339" spans="1:6" ht="12.75">
      <c r="A339" s="87">
        <v>25</v>
      </c>
      <c r="B339" s="87" t="s">
        <v>402</v>
      </c>
      <c r="C339" s="87">
        <v>2551</v>
      </c>
      <c r="D339" s="87" t="s">
        <v>382</v>
      </c>
      <c r="E339" s="87" t="s">
        <v>391</v>
      </c>
      <c r="F339" s="87">
        <v>60</v>
      </c>
    </row>
    <row r="340" spans="1:6" ht="12.75">
      <c r="A340" s="87">
        <v>26</v>
      </c>
      <c r="B340" s="87" t="s">
        <v>402</v>
      </c>
      <c r="C340" s="87">
        <v>2553</v>
      </c>
      <c r="D340" s="87" t="s">
        <v>163</v>
      </c>
      <c r="E340" s="87" t="s">
        <v>403</v>
      </c>
      <c r="F340" s="87">
        <v>337.36</v>
      </c>
    </row>
    <row r="341" spans="1:6" ht="12.75">
      <c r="A341" s="87">
        <v>27</v>
      </c>
      <c r="B341" s="87" t="s">
        <v>402</v>
      </c>
      <c r="C341" s="87">
        <v>2522</v>
      </c>
      <c r="D341" s="87" t="s">
        <v>404</v>
      </c>
      <c r="E341" s="87" t="s">
        <v>405</v>
      </c>
      <c r="F341" s="87">
        <v>183.96</v>
      </c>
    </row>
    <row r="342" spans="1:6" ht="12.75">
      <c r="A342" s="87">
        <v>28</v>
      </c>
      <c r="B342" s="87" t="s">
        <v>402</v>
      </c>
      <c r="C342" s="87">
        <v>2554</v>
      </c>
      <c r="D342" s="87" t="s">
        <v>270</v>
      </c>
      <c r="E342" s="87" t="s">
        <v>271</v>
      </c>
      <c r="F342" s="87">
        <v>967.2</v>
      </c>
    </row>
    <row r="343" spans="1:6" ht="12.75">
      <c r="A343" s="87">
        <v>29</v>
      </c>
      <c r="B343" s="87" t="s">
        <v>402</v>
      </c>
      <c r="C343" s="87">
        <v>2555</v>
      </c>
      <c r="D343" s="87" t="s">
        <v>163</v>
      </c>
      <c r="E343" s="87" t="s">
        <v>309</v>
      </c>
      <c r="F343" s="87">
        <v>17.94</v>
      </c>
    </row>
    <row r="344" spans="1:6" ht="12.75">
      <c r="A344" s="87">
        <v>30</v>
      </c>
      <c r="B344" s="87" t="s">
        <v>406</v>
      </c>
      <c r="C344" s="87">
        <v>2686</v>
      </c>
      <c r="D344" s="87" t="s">
        <v>159</v>
      </c>
      <c r="E344" s="87" t="s">
        <v>407</v>
      </c>
      <c r="F344" s="87">
        <v>4544.13</v>
      </c>
    </row>
    <row r="345" spans="1:6" ht="12.75">
      <c r="A345" s="87">
        <v>31</v>
      </c>
      <c r="B345" s="87" t="s">
        <v>406</v>
      </c>
      <c r="C345" s="87">
        <v>2688</v>
      </c>
      <c r="D345" s="87" t="s">
        <v>311</v>
      </c>
      <c r="E345" s="87" t="s">
        <v>287</v>
      </c>
      <c r="F345" s="87">
        <v>2125.58</v>
      </c>
    </row>
    <row r="346" spans="1:6" ht="12.75">
      <c r="A346" s="87">
        <v>32</v>
      </c>
      <c r="B346" s="87" t="s">
        <v>406</v>
      </c>
      <c r="C346" s="87" t="s">
        <v>409</v>
      </c>
      <c r="D346" s="87" t="s">
        <v>152</v>
      </c>
      <c r="E346" s="87" t="s">
        <v>408</v>
      </c>
      <c r="F346" s="87">
        <v>2100</v>
      </c>
    </row>
    <row r="347" spans="1:6" ht="12.75">
      <c r="A347" s="87">
        <v>33</v>
      </c>
      <c r="B347" s="87" t="s">
        <v>410</v>
      </c>
      <c r="C347" s="87">
        <v>2687</v>
      </c>
      <c r="D347" s="87" t="s">
        <v>159</v>
      </c>
      <c r="E347" s="87" t="s">
        <v>284</v>
      </c>
      <c r="F347" s="87">
        <v>160.35</v>
      </c>
    </row>
    <row r="348" spans="1:6" ht="12.75">
      <c r="A348" s="87">
        <v>34</v>
      </c>
      <c r="B348" s="87" t="s">
        <v>410</v>
      </c>
      <c r="C348" s="87">
        <v>2696</v>
      </c>
      <c r="D348" s="87" t="s">
        <v>411</v>
      </c>
      <c r="E348" s="87" t="s">
        <v>412</v>
      </c>
      <c r="F348" s="87">
        <v>1945</v>
      </c>
    </row>
    <row r="349" spans="1:6" ht="12.75">
      <c r="A349" s="87">
        <v>35</v>
      </c>
      <c r="B349" s="87" t="s">
        <v>410</v>
      </c>
      <c r="C349" s="87">
        <v>2697</v>
      </c>
      <c r="D349" s="87" t="s">
        <v>170</v>
      </c>
      <c r="E349" s="87" t="s">
        <v>171</v>
      </c>
      <c r="F349" s="87">
        <v>2145</v>
      </c>
    </row>
    <row r="350" spans="1:6" ht="12.75">
      <c r="A350" s="87">
        <v>36</v>
      </c>
      <c r="B350" s="87" t="s">
        <v>410</v>
      </c>
      <c r="C350" s="87">
        <v>1830</v>
      </c>
      <c r="D350" s="87" t="s">
        <v>139</v>
      </c>
      <c r="E350" s="87" t="s">
        <v>413</v>
      </c>
      <c r="F350" s="87">
        <v>1850</v>
      </c>
    </row>
    <row r="351" spans="1:6" ht="12.75">
      <c r="A351" s="87">
        <v>37</v>
      </c>
      <c r="B351" s="87" t="s">
        <v>414</v>
      </c>
      <c r="C351" s="87">
        <v>2706</v>
      </c>
      <c r="D351" s="87" t="s">
        <v>415</v>
      </c>
      <c r="E351" s="87" t="s">
        <v>397</v>
      </c>
      <c r="F351" s="87">
        <v>1172.1</v>
      </c>
    </row>
    <row r="352" spans="1:6" ht="13.5" thickBot="1">
      <c r="A352" s="103">
        <v>38</v>
      </c>
      <c r="B352" s="103" t="s">
        <v>416</v>
      </c>
      <c r="C352" s="103">
        <v>2709</v>
      </c>
      <c r="D352" s="103" t="s">
        <v>152</v>
      </c>
      <c r="E352" s="103" t="s">
        <v>408</v>
      </c>
      <c r="F352" s="103">
        <v>1000</v>
      </c>
    </row>
    <row r="353" spans="1:6" ht="13.5" thickBot="1">
      <c r="A353" s="135"/>
      <c r="B353" s="133" t="s">
        <v>512</v>
      </c>
      <c r="C353" s="133"/>
      <c r="D353" s="133"/>
      <c r="E353" s="133"/>
      <c r="F353" s="131">
        <f>SUM(F315:F352)</f>
        <v>29930</v>
      </c>
    </row>
    <row r="354" spans="1:6" ht="12.75">
      <c r="A354" s="95"/>
      <c r="B354" s="95"/>
      <c r="C354" s="95"/>
      <c r="D354" s="95"/>
      <c r="E354" s="95"/>
      <c r="F354" s="95"/>
    </row>
    <row r="355" spans="1:6" ht="12.75">
      <c r="A355" s="87"/>
      <c r="B355" s="87"/>
      <c r="C355" s="87"/>
      <c r="D355" s="87"/>
      <c r="E355" s="87"/>
      <c r="F355" s="87"/>
    </row>
    <row r="356" spans="1:6" ht="12.75">
      <c r="A356" s="87"/>
      <c r="B356" s="87"/>
      <c r="C356" s="87"/>
      <c r="D356" s="87"/>
      <c r="E356" s="87"/>
      <c r="F356" s="87"/>
    </row>
    <row r="357" spans="1:6" ht="12.75">
      <c r="A357" s="87"/>
      <c r="B357" s="87"/>
      <c r="C357" s="87"/>
      <c r="D357" s="87"/>
      <c r="E357" s="87"/>
      <c r="F357" s="87"/>
    </row>
    <row r="358" spans="1:6" ht="12.75">
      <c r="A358" s="87"/>
      <c r="B358" s="87"/>
      <c r="C358" s="87"/>
      <c r="D358" s="87"/>
      <c r="E358" s="87"/>
      <c r="F358" s="87"/>
    </row>
    <row r="359" spans="1:6" ht="12.75">
      <c r="A359" s="87"/>
      <c r="B359" s="87"/>
      <c r="C359" s="87"/>
      <c r="D359" s="87"/>
      <c r="E359" s="87"/>
      <c r="F359" s="87"/>
    </row>
    <row r="360" spans="1:6" ht="12.75">
      <c r="A360" s="87"/>
      <c r="B360" s="87"/>
      <c r="C360" s="87"/>
      <c r="D360" s="87"/>
      <c r="E360" s="87"/>
      <c r="F360" s="87"/>
    </row>
    <row r="361" spans="1:6" ht="12.75">
      <c r="A361" s="87"/>
      <c r="B361" s="136" t="s">
        <v>361</v>
      </c>
      <c r="C361" s="87"/>
      <c r="D361" s="87"/>
      <c r="E361" s="87"/>
      <c r="F361" s="87"/>
    </row>
    <row r="362" spans="1:6" ht="12.75">
      <c r="A362" s="87"/>
      <c r="B362" s="136"/>
      <c r="C362" s="87"/>
      <c r="D362" s="87"/>
      <c r="E362" s="87"/>
      <c r="F362" s="87"/>
    </row>
    <row r="363" spans="1:6" ht="12.75">
      <c r="A363" s="87"/>
      <c r="B363" s="136"/>
      <c r="C363" s="92" t="s">
        <v>47</v>
      </c>
      <c r="D363" s="93" t="s">
        <v>133</v>
      </c>
      <c r="E363" s="91" t="s">
        <v>417</v>
      </c>
      <c r="F363" s="87"/>
    </row>
    <row r="364" spans="1:6" ht="12.75">
      <c r="A364" s="87"/>
      <c r="B364" s="87"/>
      <c r="C364" s="87"/>
      <c r="D364" s="87"/>
      <c r="E364" s="87"/>
      <c r="F364" s="87"/>
    </row>
    <row r="365" spans="1:6" ht="51">
      <c r="A365" s="88" t="s">
        <v>6</v>
      </c>
      <c r="B365" s="88" t="s">
        <v>7</v>
      </c>
      <c r="C365" s="89" t="s">
        <v>8</v>
      </c>
      <c r="D365" s="88" t="s">
        <v>9</v>
      </c>
      <c r="E365" s="88" t="s">
        <v>10</v>
      </c>
      <c r="F365" s="88" t="s">
        <v>11</v>
      </c>
    </row>
    <row r="366" spans="1:6" ht="12.75">
      <c r="A366" s="87">
        <v>1</v>
      </c>
      <c r="B366" s="87" t="s">
        <v>402</v>
      </c>
      <c r="C366" s="87">
        <v>2533</v>
      </c>
      <c r="D366" s="87" t="s">
        <v>152</v>
      </c>
      <c r="E366" s="87" t="s">
        <v>418</v>
      </c>
      <c r="F366" s="87">
        <v>124.98</v>
      </c>
    </row>
    <row r="367" spans="1:6" ht="13.5" thickBot="1">
      <c r="A367" s="103">
        <v>2</v>
      </c>
      <c r="B367" s="103" t="s">
        <v>414</v>
      </c>
      <c r="C367" s="103">
        <v>2707</v>
      </c>
      <c r="D367" s="103" t="s">
        <v>419</v>
      </c>
      <c r="E367" s="103" t="s">
        <v>278</v>
      </c>
      <c r="F367" s="103">
        <v>175.5</v>
      </c>
    </row>
    <row r="368" spans="1:6" ht="13.5" thickBot="1">
      <c r="A368" s="135"/>
      <c r="B368" s="133" t="s">
        <v>420</v>
      </c>
      <c r="C368" s="133"/>
      <c r="D368" s="133"/>
      <c r="E368" s="133"/>
      <c r="F368" s="131">
        <f>SUM(F366:F367)</f>
        <v>300.48</v>
      </c>
    </row>
    <row r="369" spans="1:6" ht="12.75">
      <c r="A369" s="95"/>
      <c r="B369" s="95"/>
      <c r="C369" s="95"/>
      <c r="D369" s="95"/>
      <c r="E369" s="95"/>
      <c r="F369" s="95"/>
    </row>
    <row r="370" spans="1:6" ht="12.75">
      <c r="A370" s="87"/>
      <c r="B370" s="87"/>
      <c r="C370" s="87"/>
      <c r="D370" s="87"/>
      <c r="E370" s="87"/>
      <c r="F370" s="87"/>
    </row>
    <row r="371" spans="1:6" ht="12.75">
      <c r="A371" s="87"/>
      <c r="B371" s="87"/>
      <c r="C371" s="87"/>
      <c r="D371" s="87"/>
      <c r="E371" s="87"/>
      <c r="F371" s="87"/>
    </row>
    <row r="372" spans="1:6" ht="12.75">
      <c r="A372" s="87"/>
      <c r="B372" s="87"/>
      <c r="C372" s="87"/>
      <c r="D372" s="87"/>
      <c r="E372" s="87"/>
      <c r="F372" s="87"/>
    </row>
    <row r="373" spans="1:6" ht="12.75">
      <c r="A373" s="87"/>
      <c r="B373" s="87"/>
      <c r="C373" s="87"/>
      <c r="D373" s="87"/>
      <c r="E373" s="87"/>
      <c r="F373" s="87"/>
    </row>
    <row r="374" spans="1:6" ht="12.75">
      <c r="A374" s="136" t="s">
        <v>343</v>
      </c>
      <c r="B374" s="87"/>
      <c r="C374" s="87"/>
      <c r="D374" s="87"/>
      <c r="E374" s="87"/>
      <c r="F374" s="87"/>
    </row>
    <row r="375" spans="1:6" ht="12.75">
      <c r="A375" s="87"/>
      <c r="B375" s="87"/>
      <c r="C375" s="87"/>
      <c r="D375" s="87"/>
      <c r="E375" s="91"/>
      <c r="F375" s="87"/>
    </row>
    <row r="376" spans="1:6" ht="12.75">
      <c r="A376" s="87"/>
      <c r="B376" s="87"/>
      <c r="C376" s="92" t="s">
        <v>47</v>
      </c>
      <c r="D376" s="93" t="s">
        <v>133</v>
      </c>
      <c r="E376" s="93" t="s">
        <v>221</v>
      </c>
      <c r="F376" s="87"/>
    </row>
    <row r="377" spans="1:6" ht="12.75">
      <c r="A377" s="87"/>
      <c r="B377" s="87"/>
      <c r="C377" s="87"/>
      <c r="D377" s="87"/>
      <c r="E377" s="87"/>
      <c r="F377" s="87"/>
    </row>
    <row r="378" spans="1:6" ht="51">
      <c r="A378" s="88" t="s">
        <v>6</v>
      </c>
      <c r="B378" s="88" t="s">
        <v>7</v>
      </c>
      <c r="C378" s="89" t="s">
        <v>8</v>
      </c>
      <c r="D378" s="88" t="s">
        <v>9</v>
      </c>
      <c r="E378" s="88" t="s">
        <v>10</v>
      </c>
      <c r="F378" s="88" t="s">
        <v>11</v>
      </c>
    </row>
    <row r="379" spans="1:6" ht="12.75">
      <c r="A379" s="87">
        <v>1</v>
      </c>
      <c r="B379" s="87" t="s">
        <v>421</v>
      </c>
      <c r="C379" s="87">
        <v>1911</v>
      </c>
      <c r="D379" s="87" t="s">
        <v>422</v>
      </c>
      <c r="E379" s="90" t="s">
        <v>346</v>
      </c>
      <c r="F379" s="87">
        <v>14430.62</v>
      </c>
    </row>
    <row r="380" spans="1:6" ht="12.75">
      <c r="A380" s="87">
        <v>2</v>
      </c>
      <c r="B380" s="87" t="s">
        <v>421</v>
      </c>
      <c r="C380" s="87">
        <v>1912</v>
      </c>
      <c r="D380" s="87" t="s">
        <v>423</v>
      </c>
      <c r="E380" s="90" t="s">
        <v>346</v>
      </c>
      <c r="F380" s="87">
        <v>3160.28</v>
      </c>
    </row>
    <row r="381" spans="1:6" ht="12.75">
      <c r="A381" s="87">
        <v>3</v>
      </c>
      <c r="B381" s="87" t="s">
        <v>421</v>
      </c>
      <c r="C381" s="87">
        <v>1913</v>
      </c>
      <c r="D381" s="87" t="s">
        <v>193</v>
      </c>
      <c r="E381" s="90" t="s">
        <v>346</v>
      </c>
      <c r="F381" s="87">
        <v>9100.9</v>
      </c>
    </row>
    <row r="382" spans="1:6" ht="12.75">
      <c r="A382" s="87">
        <v>4</v>
      </c>
      <c r="B382" s="87" t="s">
        <v>421</v>
      </c>
      <c r="C382" s="87">
        <v>1914</v>
      </c>
      <c r="D382" s="87" t="s">
        <v>424</v>
      </c>
      <c r="E382" s="90" t="s">
        <v>346</v>
      </c>
      <c r="F382" s="87">
        <v>6695.95</v>
      </c>
    </row>
    <row r="383" spans="1:6" ht="12.75">
      <c r="A383" s="87">
        <v>5</v>
      </c>
      <c r="B383" s="87" t="s">
        <v>421</v>
      </c>
      <c r="C383" s="87">
        <v>1915</v>
      </c>
      <c r="D383" s="87" t="s">
        <v>195</v>
      </c>
      <c r="E383" s="90" t="s">
        <v>346</v>
      </c>
      <c r="F383" s="87">
        <v>2598.96</v>
      </c>
    </row>
    <row r="384" spans="1:6" ht="12.75">
      <c r="A384" s="87">
        <v>6</v>
      </c>
      <c r="B384" s="87" t="s">
        <v>421</v>
      </c>
      <c r="C384" s="87">
        <v>1916</v>
      </c>
      <c r="D384" s="87" t="s">
        <v>196</v>
      </c>
      <c r="E384" s="90" t="s">
        <v>346</v>
      </c>
      <c r="F384" s="87">
        <v>715.29</v>
      </c>
    </row>
    <row r="385" spans="1:6" ht="12.75">
      <c r="A385" s="87">
        <v>7</v>
      </c>
      <c r="B385" s="87" t="s">
        <v>421</v>
      </c>
      <c r="C385" s="87">
        <v>1917</v>
      </c>
      <c r="D385" s="87" t="s">
        <v>350</v>
      </c>
      <c r="E385" s="90" t="s">
        <v>346</v>
      </c>
      <c r="F385" s="87">
        <v>48.97</v>
      </c>
    </row>
    <row r="386" spans="1:6" ht="12.75">
      <c r="A386" s="87">
        <v>8</v>
      </c>
      <c r="B386" s="87" t="s">
        <v>421</v>
      </c>
      <c r="C386" s="87">
        <v>1918</v>
      </c>
      <c r="D386" s="87" t="s">
        <v>425</v>
      </c>
      <c r="E386" s="90" t="s">
        <v>346</v>
      </c>
      <c r="F386" s="87">
        <v>1.93</v>
      </c>
    </row>
    <row r="387" spans="1:6" ht="12.75">
      <c r="A387" s="87">
        <v>9</v>
      </c>
      <c r="B387" s="87" t="s">
        <v>421</v>
      </c>
      <c r="C387" s="87">
        <v>1919</v>
      </c>
      <c r="D387" s="87" t="s">
        <v>426</v>
      </c>
      <c r="E387" s="90" t="s">
        <v>346</v>
      </c>
      <c r="F387" s="87">
        <v>52.74</v>
      </c>
    </row>
    <row r="388" spans="1:6" ht="12.75">
      <c r="A388" s="87">
        <v>10</v>
      </c>
      <c r="B388" s="87" t="s">
        <v>421</v>
      </c>
      <c r="C388" s="87">
        <v>1920</v>
      </c>
      <c r="D388" s="87" t="s">
        <v>234</v>
      </c>
      <c r="E388" s="90" t="s">
        <v>346</v>
      </c>
      <c r="F388" s="87">
        <v>6064.49</v>
      </c>
    </row>
    <row r="389" spans="1:6" ht="12.75">
      <c r="A389" s="87">
        <v>11</v>
      </c>
      <c r="B389" s="87" t="s">
        <v>421</v>
      </c>
      <c r="C389" s="87">
        <v>1921</v>
      </c>
      <c r="D389" s="87" t="s">
        <v>235</v>
      </c>
      <c r="E389" s="90" t="s">
        <v>346</v>
      </c>
      <c r="F389" s="87">
        <v>194.79</v>
      </c>
    </row>
    <row r="390" spans="1:6" ht="12.75">
      <c r="A390" s="87">
        <v>12</v>
      </c>
      <c r="B390" s="87" t="s">
        <v>421</v>
      </c>
      <c r="C390" s="87">
        <v>9122</v>
      </c>
      <c r="D390" s="87" t="s">
        <v>328</v>
      </c>
      <c r="E390" s="90" t="s">
        <v>346</v>
      </c>
      <c r="F390" s="87">
        <v>325.49</v>
      </c>
    </row>
    <row r="391" spans="1:6" ht="12.75">
      <c r="A391" s="87">
        <v>13</v>
      </c>
      <c r="B391" s="87" t="s">
        <v>421</v>
      </c>
      <c r="C391" s="87">
        <v>1923</v>
      </c>
      <c r="D391" s="87" t="s">
        <v>427</v>
      </c>
      <c r="E391" s="90" t="s">
        <v>346</v>
      </c>
      <c r="F391" s="87">
        <v>58.94</v>
      </c>
    </row>
    <row r="392" spans="1:6" ht="12.75">
      <c r="A392" s="87">
        <v>14</v>
      </c>
      <c r="B392" s="87" t="s">
        <v>428</v>
      </c>
      <c r="C392" s="87" t="s">
        <v>429</v>
      </c>
      <c r="D392" s="87" t="s">
        <v>152</v>
      </c>
      <c r="E392" s="87" t="s">
        <v>331</v>
      </c>
      <c r="F392" s="87">
        <v>103395.65</v>
      </c>
    </row>
    <row r="393" spans="1:6" ht="12.75">
      <c r="A393" s="87">
        <v>18</v>
      </c>
      <c r="B393" s="87" t="s">
        <v>430</v>
      </c>
      <c r="C393" s="87">
        <v>2033</v>
      </c>
      <c r="D393" s="87" t="s">
        <v>152</v>
      </c>
      <c r="E393" s="87" t="s">
        <v>226</v>
      </c>
      <c r="F393" s="87">
        <v>67589.55</v>
      </c>
    </row>
    <row r="394" spans="1:6" ht="12.75">
      <c r="A394" s="87">
        <v>19</v>
      </c>
      <c r="B394" s="87" t="s">
        <v>381</v>
      </c>
      <c r="C394" s="87" t="s">
        <v>432</v>
      </c>
      <c r="D394" s="87" t="s">
        <v>152</v>
      </c>
      <c r="E394" s="87" t="s">
        <v>431</v>
      </c>
      <c r="F394" s="87">
        <v>103395.65</v>
      </c>
    </row>
    <row r="395" spans="1:6" ht="12.75">
      <c r="A395" s="87">
        <v>20</v>
      </c>
      <c r="B395" s="87" t="s">
        <v>381</v>
      </c>
      <c r="C395" s="87">
        <v>2241</v>
      </c>
      <c r="D395" s="87" t="s">
        <v>152</v>
      </c>
      <c r="E395" s="87" t="s">
        <v>433</v>
      </c>
      <c r="F395" s="87">
        <v>5808.21</v>
      </c>
    </row>
    <row r="396" spans="1:6" ht="12.75">
      <c r="A396" s="87">
        <v>21</v>
      </c>
      <c r="B396" s="87" t="s">
        <v>381</v>
      </c>
      <c r="C396" s="87">
        <v>2248</v>
      </c>
      <c r="D396" s="87" t="s">
        <v>152</v>
      </c>
      <c r="E396" s="87" t="s">
        <v>434</v>
      </c>
      <c r="F396" s="87">
        <v>356.05</v>
      </c>
    </row>
    <row r="397" spans="1:6" ht="12.75">
      <c r="A397" s="87">
        <v>22</v>
      </c>
      <c r="B397" s="87" t="s">
        <v>211</v>
      </c>
      <c r="C397" s="87">
        <v>2520</v>
      </c>
      <c r="D397" s="87" t="s">
        <v>152</v>
      </c>
      <c r="E397" s="87" t="s">
        <v>435</v>
      </c>
      <c r="F397" s="87">
        <v>15</v>
      </c>
    </row>
    <row r="398" spans="1:6" ht="12.75">
      <c r="A398" s="87">
        <v>23</v>
      </c>
      <c r="B398" s="87" t="s">
        <v>211</v>
      </c>
      <c r="C398" s="87">
        <v>2522</v>
      </c>
      <c r="D398" s="87" t="s">
        <v>152</v>
      </c>
      <c r="E398" s="87" t="s">
        <v>436</v>
      </c>
      <c r="F398" s="87">
        <v>80.43</v>
      </c>
    </row>
    <row r="399" spans="1:6" ht="12.75">
      <c r="A399" s="87">
        <v>24</v>
      </c>
      <c r="B399" s="87" t="s">
        <v>394</v>
      </c>
      <c r="C399" s="87" t="s">
        <v>438</v>
      </c>
      <c r="D399" s="87" t="s">
        <v>152</v>
      </c>
      <c r="E399" s="87" t="s">
        <v>437</v>
      </c>
      <c r="F399" s="87">
        <v>103395.65</v>
      </c>
    </row>
    <row r="400" spans="1:6" ht="12.75">
      <c r="A400" s="87">
        <v>25</v>
      </c>
      <c r="B400" s="87" t="s">
        <v>406</v>
      </c>
      <c r="C400" s="87" t="s">
        <v>440</v>
      </c>
      <c r="D400" s="87" t="s">
        <v>152</v>
      </c>
      <c r="E400" s="87" t="s">
        <v>439</v>
      </c>
      <c r="F400" s="87">
        <v>41</v>
      </c>
    </row>
    <row r="401" spans="1:6" ht="12.75">
      <c r="A401" s="87">
        <v>26</v>
      </c>
      <c r="B401" s="87" t="s">
        <v>454</v>
      </c>
      <c r="C401" s="87" t="s">
        <v>455</v>
      </c>
      <c r="D401" s="87" t="s">
        <v>152</v>
      </c>
      <c r="E401" s="87" t="s">
        <v>331</v>
      </c>
      <c r="F401" s="87">
        <v>30967.82</v>
      </c>
    </row>
    <row r="402" spans="1:6" ht="12.75">
      <c r="A402" s="87"/>
      <c r="B402" s="91" t="s">
        <v>420</v>
      </c>
      <c r="C402" s="91"/>
      <c r="D402" s="91"/>
      <c r="E402" s="91"/>
      <c r="F402" s="91">
        <f>SUM(F379:F401)</f>
        <v>458494.3599999999</v>
      </c>
    </row>
    <row r="403" spans="1:6" ht="12.75">
      <c r="A403" s="87"/>
      <c r="B403" s="87"/>
      <c r="C403" s="87"/>
      <c r="D403" s="87"/>
      <c r="E403" s="87"/>
      <c r="F403" s="87"/>
    </row>
    <row r="404" spans="1:6" ht="12.75">
      <c r="A404" s="87"/>
      <c r="B404" s="87"/>
      <c r="C404" s="87"/>
      <c r="D404" s="87"/>
      <c r="E404" s="87"/>
      <c r="F404" s="87"/>
    </row>
    <row r="405" spans="1:6" ht="12.75">
      <c r="A405" s="87"/>
      <c r="B405" s="87"/>
      <c r="C405" s="87"/>
      <c r="D405" s="87"/>
      <c r="E405" s="87"/>
      <c r="F405" s="87"/>
    </row>
    <row r="406" spans="1:6" ht="12.75">
      <c r="A406" s="87"/>
      <c r="B406" s="87"/>
      <c r="C406" s="87"/>
      <c r="D406" s="87"/>
      <c r="E406" s="87"/>
      <c r="F406" s="87"/>
    </row>
    <row r="407" spans="1:6" ht="12.75">
      <c r="A407" s="87"/>
      <c r="B407" s="87"/>
      <c r="C407" s="87"/>
      <c r="D407" s="87"/>
      <c r="E407" s="87"/>
      <c r="F407" s="87"/>
    </row>
    <row r="408" spans="1:6" ht="12.75">
      <c r="A408" s="87"/>
      <c r="B408" s="87"/>
      <c r="C408" s="87"/>
      <c r="D408" s="87"/>
      <c r="E408" s="87"/>
      <c r="F408" s="87"/>
    </row>
    <row r="409" spans="1:6" ht="12.75">
      <c r="A409" s="136" t="s">
        <v>343</v>
      </c>
      <c r="B409" s="87"/>
      <c r="C409" s="87"/>
      <c r="D409" s="87"/>
      <c r="E409" s="87"/>
      <c r="F409" s="87"/>
    </row>
    <row r="410" spans="1:6" ht="12.75">
      <c r="A410" s="87"/>
      <c r="B410" s="87"/>
      <c r="C410" s="87"/>
      <c r="D410" s="87"/>
      <c r="E410" s="91"/>
      <c r="F410" s="87"/>
    </row>
    <row r="411" spans="1:6" ht="12.75">
      <c r="A411" s="87"/>
      <c r="B411" s="87"/>
      <c r="C411" s="92" t="s">
        <v>47</v>
      </c>
      <c r="D411" s="93" t="s">
        <v>133</v>
      </c>
      <c r="E411" s="93" t="s">
        <v>441</v>
      </c>
      <c r="F411" s="87"/>
    </row>
    <row r="412" spans="1:6" ht="12.75">
      <c r="A412" s="87"/>
      <c r="B412" s="87"/>
      <c r="C412" s="87"/>
      <c r="D412" s="87"/>
      <c r="E412" s="87"/>
      <c r="F412" s="87"/>
    </row>
    <row r="413" spans="1:6" ht="51">
      <c r="A413" s="88" t="s">
        <v>6</v>
      </c>
      <c r="B413" s="88" t="s">
        <v>7</v>
      </c>
      <c r="C413" s="89" t="s">
        <v>8</v>
      </c>
      <c r="D413" s="88" t="s">
        <v>9</v>
      </c>
      <c r="E413" s="88" t="s">
        <v>10</v>
      </c>
      <c r="F413" s="88" t="s">
        <v>11</v>
      </c>
    </row>
    <row r="414" spans="1:6" ht="12.75">
      <c r="A414" s="87">
        <v>1</v>
      </c>
      <c r="B414" s="87" t="s">
        <v>421</v>
      </c>
      <c r="C414" s="87">
        <v>1924</v>
      </c>
      <c r="D414" s="87" t="s">
        <v>442</v>
      </c>
      <c r="E414" s="90" t="s">
        <v>346</v>
      </c>
      <c r="F414" s="87">
        <v>1924.35</v>
      </c>
    </row>
    <row r="415" spans="1:6" ht="12.75">
      <c r="A415" s="87">
        <v>2</v>
      </c>
      <c r="B415" s="87" t="s">
        <v>421</v>
      </c>
      <c r="C415" s="87">
        <v>1925</v>
      </c>
      <c r="D415" s="87" t="s">
        <v>443</v>
      </c>
      <c r="E415" s="90" t="s">
        <v>346</v>
      </c>
      <c r="F415" s="87">
        <v>251.74</v>
      </c>
    </row>
    <row r="416" spans="1:6" ht="12.75">
      <c r="A416" s="87">
        <v>3</v>
      </c>
      <c r="B416" s="87" t="s">
        <v>421</v>
      </c>
      <c r="C416" s="87">
        <v>1926</v>
      </c>
      <c r="D416" s="87" t="s">
        <v>193</v>
      </c>
      <c r="E416" s="90" t="s">
        <v>346</v>
      </c>
      <c r="F416" s="87">
        <v>734.51</v>
      </c>
    </row>
    <row r="417" spans="1:6" ht="12.75">
      <c r="A417" s="87">
        <v>4</v>
      </c>
      <c r="B417" s="87" t="s">
        <v>421</v>
      </c>
      <c r="C417" s="87">
        <v>1927</v>
      </c>
      <c r="D417" s="87" t="s">
        <v>194</v>
      </c>
      <c r="E417" s="90" t="s">
        <v>346</v>
      </c>
      <c r="F417" s="87">
        <v>642.38</v>
      </c>
    </row>
    <row r="418" spans="1:6" ht="12.75">
      <c r="A418" s="87">
        <v>5</v>
      </c>
      <c r="B418" s="87" t="s">
        <v>421</v>
      </c>
      <c r="C418" s="87">
        <v>1928</v>
      </c>
      <c r="D418" s="87" t="s">
        <v>195</v>
      </c>
      <c r="E418" s="90" t="s">
        <v>346</v>
      </c>
      <c r="F418" s="87">
        <v>242.36</v>
      </c>
    </row>
    <row r="419" spans="1:6" ht="12.75">
      <c r="A419" s="87">
        <v>6</v>
      </c>
      <c r="B419" s="87" t="s">
        <v>421</v>
      </c>
      <c r="C419" s="87">
        <v>1929</v>
      </c>
      <c r="D419" s="87" t="s">
        <v>196</v>
      </c>
      <c r="E419" s="90" t="s">
        <v>346</v>
      </c>
      <c r="F419" s="87">
        <v>61.7</v>
      </c>
    </row>
    <row r="420" spans="1:6" ht="12.75">
      <c r="A420" s="87">
        <v>7</v>
      </c>
      <c r="B420" s="87" t="s">
        <v>421</v>
      </c>
      <c r="C420" s="87">
        <v>1930</v>
      </c>
      <c r="D420" s="87" t="s">
        <v>350</v>
      </c>
      <c r="E420" s="90" t="s">
        <v>346</v>
      </c>
      <c r="F420" s="87">
        <v>33.7</v>
      </c>
    </row>
    <row r="421" spans="1:6" ht="12.75">
      <c r="A421" s="87">
        <v>8</v>
      </c>
      <c r="B421" s="87" t="s">
        <v>421</v>
      </c>
      <c r="C421" s="87">
        <v>1931</v>
      </c>
      <c r="D421" s="87" t="s">
        <v>444</v>
      </c>
      <c r="E421" s="90" t="s">
        <v>346</v>
      </c>
      <c r="F421" s="87">
        <v>2.04</v>
      </c>
    </row>
    <row r="422" spans="1:6" ht="12.75">
      <c r="A422" s="87">
        <v>9</v>
      </c>
      <c r="B422" s="87" t="s">
        <v>421</v>
      </c>
      <c r="C422" s="87">
        <v>1932</v>
      </c>
      <c r="D422" s="87" t="s">
        <v>352</v>
      </c>
      <c r="E422" s="90" t="s">
        <v>346</v>
      </c>
      <c r="F422" s="87">
        <v>781.26</v>
      </c>
    </row>
    <row r="423" spans="1:6" ht="12.75">
      <c r="A423" s="87">
        <v>10</v>
      </c>
      <c r="B423" s="87" t="s">
        <v>421</v>
      </c>
      <c r="C423" s="87">
        <v>1933</v>
      </c>
      <c r="D423" s="87" t="s">
        <v>327</v>
      </c>
      <c r="E423" s="90" t="s">
        <v>346</v>
      </c>
      <c r="F423" s="87">
        <v>5.99</v>
      </c>
    </row>
    <row r="424" spans="1:6" ht="12.75">
      <c r="A424" s="87">
        <v>11</v>
      </c>
      <c r="B424" s="87" t="s">
        <v>421</v>
      </c>
      <c r="C424" s="87">
        <v>1934</v>
      </c>
      <c r="D424" s="87" t="s">
        <v>201</v>
      </c>
      <c r="E424" s="90" t="s">
        <v>346</v>
      </c>
      <c r="F424" s="87">
        <v>20.77</v>
      </c>
    </row>
    <row r="425" spans="1:6" ht="12.75">
      <c r="A425" s="87">
        <v>12</v>
      </c>
      <c r="B425" s="87" t="s">
        <v>421</v>
      </c>
      <c r="C425" s="87">
        <v>1935</v>
      </c>
      <c r="D425" s="87" t="s">
        <v>202</v>
      </c>
      <c r="E425" s="90" t="s">
        <v>346</v>
      </c>
      <c r="F425" s="87">
        <v>7.82</v>
      </c>
    </row>
    <row r="426" spans="1:6" ht="12.75">
      <c r="A426" s="87">
        <v>13</v>
      </c>
      <c r="B426" s="87" t="s">
        <v>428</v>
      </c>
      <c r="C426" s="87" t="s">
        <v>445</v>
      </c>
      <c r="D426" s="87" t="s">
        <v>206</v>
      </c>
      <c r="E426" s="90" t="s">
        <v>237</v>
      </c>
      <c r="F426" s="87">
        <v>48281.47</v>
      </c>
    </row>
    <row r="427" spans="1:6" ht="12.75">
      <c r="A427" s="87">
        <v>14</v>
      </c>
      <c r="B427" s="87" t="s">
        <v>430</v>
      </c>
      <c r="C427" s="87">
        <v>2033</v>
      </c>
      <c r="D427" s="87" t="s">
        <v>206</v>
      </c>
      <c r="E427" s="87" t="s">
        <v>213</v>
      </c>
      <c r="F427" s="87">
        <v>15983.1</v>
      </c>
    </row>
    <row r="428" spans="1:6" ht="12.75">
      <c r="A428" s="87">
        <v>15</v>
      </c>
      <c r="B428" s="87" t="s">
        <v>381</v>
      </c>
      <c r="C428" s="87" t="s">
        <v>446</v>
      </c>
      <c r="D428" s="87" t="s">
        <v>206</v>
      </c>
      <c r="E428" s="90" t="s">
        <v>447</v>
      </c>
      <c r="F428" s="87">
        <v>46460.86</v>
      </c>
    </row>
    <row r="429" spans="1:6" ht="12.75">
      <c r="A429" s="87">
        <v>16</v>
      </c>
      <c r="B429" s="87" t="s">
        <v>381</v>
      </c>
      <c r="C429" s="87">
        <v>2250</v>
      </c>
      <c r="D429" s="87" t="s">
        <v>206</v>
      </c>
      <c r="E429" s="87" t="s">
        <v>448</v>
      </c>
      <c r="F429" s="87">
        <v>23.08</v>
      </c>
    </row>
    <row r="430" spans="1:6" ht="12.75">
      <c r="A430" s="87">
        <v>17</v>
      </c>
      <c r="B430" s="87" t="s">
        <v>381</v>
      </c>
      <c r="C430" s="87">
        <v>2243</v>
      </c>
      <c r="D430" s="87" t="s">
        <v>206</v>
      </c>
      <c r="E430" s="151" t="s">
        <v>449</v>
      </c>
      <c r="F430" s="87">
        <v>1174.68</v>
      </c>
    </row>
    <row r="431" spans="1:6" ht="12.75">
      <c r="A431" s="87">
        <v>18</v>
      </c>
      <c r="B431" s="87" t="s">
        <v>211</v>
      </c>
      <c r="C431" s="87">
        <v>2524</v>
      </c>
      <c r="D431" s="87" t="s">
        <v>206</v>
      </c>
      <c r="E431" s="87" t="s">
        <v>450</v>
      </c>
      <c r="F431" s="87">
        <v>29.86</v>
      </c>
    </row>
    <row r="432" spans="1:6" ht="12.75">
      <c r="A432" s="87">
        <v>19</v>
      </c>
      <c r="B432" s="87" t="s">
        <v>394</v>
      </c>
      <c r="C432" s="87">
        <v>2537</v>
      </c>
      <c r="D432" s="87" t="s">
        <v>206</v>
      </c>
      <c r="E432" s="90" t="s">
        <v>451</v>
      </c>
      <c r="F432" s="87">
        <v>46460.86</v>
      </c>
    </row>
    <row r="433" spans="1:6" ht="12.75">
      <c r="A433" s="87">
        <v>20</v>
      </c>
      <c r="B433" s="87" t="s">
        <v>402</v>
      </c>
      <c r="C433" s="87" t="s">
        <v>452</v>
      </c>
      <c r="D433" s="87" t="s">
        <v>206</v>
      </c>
      <c r="E433" s="90" t="s">
        <v>453</v>
      </c>
      <c r="F433" s="87">
        <v>15777.91</v>
      </c>
    </row>
    <row r="434" spans="1:6" ht="12.75">
      <c r="A434" s="91"/>
      <c r="B434" s="91" t="s">
        <v>420</v>
      </c>
      <c r="C434" s="91"/>
      <c r="D434" s="91"/>
      <c r="E434" s="91"/>
      <c r="F434" s="91">
        <f>SUM(F414:F433)</f>
        <v>178900.44</v>
      </c>
    </row>
    <row r="435" spans="1:6" ht="12.75">
      <c r="A435" s="87"/>
      <c r="B435" s="87"/>
      <c r="C435" s="87"/>
      <c r="D435" s="87"/>
      <c r="E435" s="87"/>
      <c r="F435" s="87"/>
    </row>
    <row r="436" spans="1:6" ht="12.75">
      <c r="A436" s="87"/>
      <c r="B436" s="87"/>
      <c r="C436" s="87"/>
      <c r="D436" s="87"/>
      <c r="E436" s="87"/>
      <c r="F436" s="87"/>
    </row>
    <row r="437" spans="1:6" ht="12.75">
      <c r="A437" s="87"/>
      <c r="B437" s="87"/>
      <c r="C437" s="87"/>
      <c r="D437" s="87"/>
      <c r="E437" s="87"/>
      <c r="F437" s="87"/>
    </row>
    <row r="438" spans="1:6" ht="12.75">
      <c r="A438" s="87"/>
      <c r="B438" s="87"/>
      <c r="C438" s="87"/>
      <c r="D438" s="87"/>
      <c r="E438" s="87"/>
      <c r="F438" s="87"/>
    </row>
    <row r="439" spans="1:6" ht="12.75">
      <c r="A439" s="87"/>
      <c r="B439" s="87"/>
      <c r="C439" s="87"/>
      <c r="D439" s="87"/>
      <c r="E439" s="87"/>
      <c r="F439" s="87"/>
    </row>
    <row r="440" spans="1:6" ht="12.75">
      <c r="A440" s="87"/>
      <c r="B440" s="87"/>
      <c r="C440" s="87"/>
      <c r="D440" s="87"/>
      <c r="E440" s="87"/>
      <c r="F440" s="87"/>
    </row>
    <row r="441" spans="1:6" ht="12.75">
      <c r="A441" s="87"/>
      <c r="B441" s="87"/>
      <c r="C441" s="87"/>
      <c r="D441" s="87"/>
      <c r="E441" s="87"/>
      <c r="F441" s="87"/>
    </row>
    <row r="442" spans="1:6" ht="12.75">
      <c r="A442" s="87"/>
      <c r="B442" s="87"/>
      <c r="C442" s="87"/>
      <c r="D442" s="87"/>
      <c r="E442" s="87"/>
      <c r="F442" s="87"/>
    </row>
    <row r="443" spans="1:6" ht="12.75">
      <c r="A443" s="87"/>
      <c r="B443" s="87"/>
      <c r="C443" s="87"/>
      <c r="D443" s="87"/>
      <c r="E443" s="87"/>
      <c r="F443" s="87"/>
    </row>
    <row r="444" spans="1:6" ht="12.75">
      <c r="A444" s="87"/>
      <c r="B444" s="136"/>
      <c r="C444" s="92"/>
      <c r="D444" s="93"/>
      <c r="E444" s="93"/>
      <c r="F444" s="87"/>
    </row>
    <row r="445" spans="1:6" ht="12.75">
      <c r="A445" s="87"/>
      <c r="B445" s="136" t="s">
        <v>361</v>
      </c>
      <c r="C445" s="87"/>
      <c r="D445" s="87"/>
      <c r="E445" s="87"/>
      <c r="F445" s="87"/>
    </row>
    <row r="446" spans="1:6" ht="12.75">
      <c r="A446" s="87"/>
      <c r="B446" s="136"/>
      <c r="C446" s="87"/>
      <c r="D446" s="87"/>
      <c r="E446" s="87"/>
      <c r="F446" s="87"/>
    </row>
    <row r="447" spans="1:6" ht="12.75">
      <c r="A447" s="87"/>
      <c r="B447" s="136"/>
      <c r="C447" s="92" t="s">
        <v>47</v>
      </c>
      <c r="D447" s="93" t="s">
        <v>133</v>
      </c>
      <c r="E447" s="93" t="s">
        <v>362</v>
      </c>
      <c r="F447" s="87"/>
    </row>
    <row r="448" spans="1:6" ht="12.75">
      <c r="A448" s="87"/>
      <c r="B448" s="87"/>
      <c r="C448" s="87"/>
      <c r="D448" s="87"/>
      <c r="E448" s="87"/>
      <c r="F448" s="87"/>
    </row>
    <row r="449" spans="1:6" ht="51">
      <c r="A449" s="88" t="s">
        <v>6</v>
      </c>
      <c r="B449" s="88" t="s">
        <v>7</v>
      </c>
      <c r="C449" s="89" t="s">
        <v>8</v>
      </c>
      <c r="D449" s="88" t="s">
        <v>9</v>
      </c>
      <c r="E449" s="88" t="s">
        <v>10</v>
      </c>
      <c r="F449" s="88" t="s">
        <v>11</v>
      </c>
    </row>
    <row r="450" spans="1:6" ht="12.75">
      <c r="A450" s="94">
        <v>1</v>
      </c>
      <c r="B450" s="87" t="s">
        <v>421</v>
      </c>
      <c r="C450" s="137">
        <v>1902</v>
      </c>
      <c r="D450" s="138" t="s">
        <v>320</v>
      </c>
      <c r="E450" s="90" t="s">
        <v>346</v>
      </c>
      <c r="F450" s="137">
        <v>28.07</v>
      </c>
    </row>
    <row r="451" spans="1:6" ht="12.75">
      <c r="A451" s="139">
        <v>2</v>
      </c>
      <c r="B451" s="87" t="s">
        <v>421</v>
      </c>
      <c r="C451" s="140">
        <v>1903</v>
      </c>
      <c r="D451" s="141" t="s">
        <v>363</v>
      </c>
      <c r="E451" s="90" t="s">
        <v>346</v>
      </c>
      <c r="F451" s="142">
        <v>4.31</v>
      </c>
    </row>
    <row r="452" spans="1:6" ht="12.75">
      <c r="A452" s="94">
        <v>3</v>
      </c>
      <c r="B452" s="87" t="s">
        <v>421</v>
      </c>
      <c r="C452" s="137">
        <v>1904</v>
      </c>
      <c r="D452" s="138" t="s">
        <v>193</v>
      </c>
      <c r="E452" s="90" t="s">
        <v>346</v>
      </c>
      <c r="F452" s="137">
        <v>46.74</v>
      </c>
    </row>
    <row r="453" spans="1:6" ht="12.75">
      <c r="A453" s="143">
        <v>4</v>
      </c>
      <c r="B453" s="87" t="s">
        <v>421</v>
      </c>
      <c r="C453" s="144">
        <v>1905</v>
      </c>
      <c r="D453" s="145" t="s">
        <v>194</v>
      </c>
      <c r="E453" s="90" t="s">
        <v>346</v>
      </c>
      <c r="F453" s="146">
        <v>10.36</v>
      </c>
    </row>
    <row r="454" spans="1:6" ht="12.75">
      <c r="A454" s="147">
        <v>5</v>
      </c>
      <c r="B454" s="87" t="s">
        <v>421</v>
      </c>
      <c r="C454" s="148">
        <v>1906</v>
      </c>
      <c r="D454" s="149" t="s">
        <v>195</v>
      </c>
      <c r="E454" s="90" t="s">
        <v>346</v>
      </c>
      <c r="F454" s="148">
        <v>3.33</v>
      </c>
    </row>
    <row r="455" spans="1:6" ht="12.75">
      <c r="A455" s="143">
        <v>6</v>
      </c>
      <c r="B455" s="87" t="s">
        <v>421</v>
      </c>
      <c r="C455" s="144">
        <v>1907</v>
      </c>
      <c r="D455" s="145" t="s">
        <v>364</v>
      </c>
      <c r="E455" s="90" t="s">
        <v>346</v>
      </c>
      <c r="F455" s="146">
        <v>0.66</v>
      </c>
    </row>
    <row r="456" spans="1:6" ht="12.75">
      <c r="A456" s="147">
        <v>7</v>
      </c>
      <c r="B456" s="87" t="s">
        <v>421</v>
      </c>
      <c r="C456" s="148">
        <v>1908</v>
      </c>
      <c r="D456" s="149" t="s">
        <v>350</v>
      </c>
      <c r="E456" s="90" t="s">
        <v>346</v>
      </c>
      <c r="F456" s="148">
        <v>0.91</v>
      </c>
    </row>
    <row r="457" spans="1:6" ht="12.75">
      <c r="A457" s="94">
        <v>8</v>
      </c>
      <c r="B457" s="87" t="s">
        <v>421</v>
      </c>
      <c r="C457" s="144">
        <v>1909</v>
      </c>
      <c r="D457" s="145" t="s">
        <v>365</v>
      </c>
      <c r="E457" s="90" t="s">
        <v>346</v>
      </c>
      <c r="F457" s="146">
        <v>25.17</v>
      </c>
    </row>
    <row r="458" spans="1:6" ht="12.75">
      <c r="A458" s="94">
        <v>9</v>
      </c>
      <c r="B458" s="87" t="s">
        <v>421</v>
      </c>
      <c r="C458" s="148">
        <v>1910</v>
      </c>
      <c r="D458" s="149" t="s">
        <v>327</v>
      </c>
      <c r="E458" s="90" t="s">
        <v>346</v>
      </c>
      <c r="F458" s="148">
        <v>1.52</v>
      </c>
    </row>
    <row r="459" spans="1:6" ht="12.75">
      <c r="A459" s="94">
        <v>10</v>
      </c>
      <c r="B459" s="106" t="s">
        <v>428</v>
      </c>
      <c r="C459" s="144">
        <v>2027</v>
      </c>
      <c r="D459" s="145" t="s">
        <v>152</v>
      </c>
      <c r="E459" s="162" t="s">
        <v>366</v>
      </c>
      <c r="F459" s="146">
        <v>199.67</v>
      </c>
    </row>
    <row r="460" spans="1:6" ht="12.75">
      <c r="A460" s="94">
        <v>11</v>
      </c>
      <c r="B460" s="106" t="s">
        <v>430</v>
      </c>
      <c r="C460" s="148">
        <v>2034</v>
      </c>
      <c r="D460" s="149" t="s">
        <v>152</v>
      </c>
      <c r="E460" s="162" t="s">
        <v>213</v>
      </c>
      <c r="F460" s="148">
        <v>223.6</v>
      </c>
    </row>
    <row r="461" spans="1:6" ht="12.75">
      <c r="A461" s="94">
        <v>12</v>
      </c>
      <c r="B461" s="106" t="s">
        <v>381</v>
      </c>
      <c r="C461" s="144">
        <v>2245</v>
      </c>
      <c r="D461" s="145" t="s">
        <v>152</v>
      </c>
      <c r="E461" s="162" t="s">
        <v>367</v>
      </c>
      <c r="F461" s="146">
        <v>33.07</v>
      </c>
    </row>
    <row r="462" spans="1:6" ht="12.75">
      <c r="A462" s="94">
        <v>13</v>
      </c>
      <c r="B462" s="106" t="s">
        <v>381</v>
      </c>
      <c r="C462" s="148">
        <v>2211</v>
      </c>
      <c r="D462" s="149" t="s">
        <v>152</v>
      </c>
      <c r="E462" s="162" t="s">
        <v>368</v>
      </c>
      <c r="F462" s="148">
        <v>199.67</v>
      </c>
    </row>
    <row r="463" spans="1:6" ht="12.75">
      <c r="A463" s="94">
        <v>14</v>
      </c>
      <c r="B463" s="106" t="s">
        <v>394</v>
      </c>
      <c r="C463" s="144">
        <v>2536</v>
      </c>
      <c r="D463" s="145" t="s">
        <v>152</v>
      </c>
      <c r="E463" s="162" t="s">
        <v>369</v>
      </c>
      <c r="F463" s="146">
        <v>199.67</v>
      </c>
    </row>
    <row r="464" spans="1:6" ht="12.75">
      <c r="A464" s="94">
        <v>15</v>
      </c>
      <c r="B464" s="106" t="s">
        <v>454</v>
      </c>
      <c r="C464" s="148">
        <v>2713</v>
      </c>
      <c r="D464" s="149" t="s">
        <v>152</v>
      </c>
      <c r="E464" s="162" t="s">
        <v>370</v>
      </c>
      <c r="F464" s="148">
        <v>66.58</v>
      </c>
    </row>
    <row r="465" spans="1:6" ht="12.75">
      <c r="A465" s="91"/>
      <c r="B465" s="150" t="s">
        <v>420</v>
      </c>
      <c r="C465" s="91"/>
      <c r="D465" s="91"/>
      <c r="E465" s="91"/>
      <c r="F465" s="91">
        <f>SUM(F450:F464)</f>
        <v>1043.33</v>
      </c>
    </row>
    <row r="466" spans="1:6" ht="12.75">
      <c r="A466" s="87"/>
      <c r="B466" s="87"/>
      <c r="C466" s="87"/>
      <c r="D466" s="87"/>
      <c r="E466" s="87"/>
      <c r="F466" s="87"/>
    </row>
    <row r="467" spans="1:6" ht="12.75">
      <c r="A467" s="87"/>
      <c r="B467" s="87"/>
      <c r="C467" s="87"/>
      <c r="D467" s="87"/>
      <c r="E467" s="87"/>
      <c r="F467" s="87"/>
    </row>
    <row r="468" spans="1:6" ht="12.75">
      <c r="A468" s="87"/>
      <c r="B468" s="87"/>
      <c r="C468" s="87"/>
      <c r="D468" s="87"/>
      <c r="E468" s="87"/>
      <c r="F468" s="87"/>
    </row>
    <row r="469" spans="1:6" ht="12.75">
      <c r="A469" s="87"/>
      <c r="B469" s="87"/>
      <c r="C469" s="87"/>
      <c r="D469" s="87"/>
      <c r="E469" s="87"/>
      <c r="F469" s="87"/>
    </row>
    <row r="470" spans="1:6" ht="12.75">
      <c r="A470" s="87"/>
      <c r="B470" s="87"/>
      <c r="C470" s="87"/>
      <c r="D470" s="87"/>
      <c r="E470" s="87"/>
      <c r="F470" s="87"/>
    </row>
    <row r="471" spans="1:6" ht="12.75">
      <c r="A471" s="87"/>
      <c r="B471" s="87"/>
      <c r="C471" s="87"/>
      <c r="D471" s="87"/>
      <c r="E471" s="87"/>
      <c r="F471" s="87"/>
    </row>
    <row r="472" spans="1:6" ht="12.75">
      <c r="A472" s="87"/>
      <c r="B472" s="87"/>
      <c r="C472" s="87"/>
      <c r="D472" s="87"/>
      <c r="E472" s="87"/>
      <c r="F472" s="87"/>
    </row>
    <row r="473" spans="1:6" ht="12.75">
      <c r="A473" s="87"/>
      <c r="B473" s="87"/>
      <c r="C473" s="87"/>
      <c r="D473" s="87"/>
      <c r="E473" s="87"/>
      <c r="F473" s="87"/>
    </row>
    <row r="474" spans="1:6" ht="12.75">
      <c r="A474" s="87"/>
      <c r="B474" s="87"/>
      <c r="C474" s="87"/>
      <c r="D474" s="87"/>
      <c r="E474" s="87"/>
      <c r="F474" s="87"/>
    </row>
    <row r="475" spans="1:6" ht="12.75">
      <c r="A475" s="87"/>
      <c r="B475" s="87"/>
      <c r="C475" s="87"/>
      <c r="D475" s="87"/>
      <c r="E475" s="87"/>
      <c r="F475" s="87"/>
    </row>
    <row r="476" spans="1:6" ht="12.75">
      <c r="A476" s="87"/>
      <c r="B476" s="87"/>
      <c r="C476" s="87"/>
      <c r="D476" s="87"/>
      <c r="E476" s="87"/>
      <c r="F476" s="87"/>
    </row>
    <row r="477" spans="1:6" ht="12.75">
      <c r="A477" s="87"/>
      <c r="B477" s="87"/>
      <c r="C477" s="87"/>
      <c r="D477" s="87"/>
      <c r="E477" s="87"/>
      <c r="F477" s="87"/>
    </row>
    <row r="478" spans="1:6" ht="12.75">
      <c r="A478" s="87"/>
      <c r="B478" s="87"/>
      <c r="C478" s="87"/>
      <c r="D478" s="87"/>
      <c r="E478" s="87"/>
      <c r="F478" s="87"/>
    </row>
    <row r="479" spans="1:6" ht="12.75">
      <c r="A479" s="87"/>
      <c r="B479" s="136" t="s">
        <v>463</v>
      </c>
      <c r="C479" s="87"/>
      <c r="D479" s="87"/>
      <c r="E479" s="87"/>
      <c r="F479" s="87"/>
    </row>
    <row r="480" spans="1:6" ht="12.75">
      <c r="A480" s="87"/>
      <c r="B480" s="136"/>
      <c r="C480" s="87"/>
      <c r="D480" s="87"/>
      <c r="E480" s="87"/>
      <c r="F480" s="87"/>
    </row>
    <row r="481" spans="1:6" ht="12.75">
      <c r="A481" s="87"/>
      <c r="B481" s="136"/>
      <c r="C481" s="92" t="s">
        <v>47</v>
      </c>
      <c r="D481" s="93" t="s">
        <v>110</v>
      </c>
      <c r="E481" s="93" t="s">
        <v>456</v>
      </c>
      <c r="F481" s="87"/>
    </row>
    <row r="482" spans="1:6" ht="12.75">
      <c r="A482" s="87"/>
      <c r="B482" s="87"/>
      <c r="C482" s="87"/>
      <c r="D482" s="87"/>
      <c r="E482" s="87"/>
      <c r="F482" s="87"/>
    </row>
    <row r="483" spans="1:6" ht="51">
      <c r="A483" s="88" t="s">
        <v>6</v>
      </c>
      <c r="B483" s="88" t="s">
        <v>7</v>
      </c>
      <c r="C483" s="89" t="s">
        <v>8</v>
      </c>
      <c r="D483" s="88" t="s">
        <v>9</v>
      </c>
      <c r="E483" s="88" t="s">
        <v>10</v>
      </c>
      <c r="F483" s="88" t="s">
        <v>11</v>
      </c>
    </row>
    <row r="484" spans="1:6" ht="12.75">
      <c r="A484" s="87">
        <v>1</v>
      </c>
      <c r="B484" s="87" t="s">
        <v>457</v>
      </c>
      <c r="C484" s="87">
        <v>188</v>
      </c>
      <c r="D484" s="87" t="s">
        <v>458</v>
      </c>
      <c r="E484" s="87" t="s">
        <v>461</v>
      </c>
      <c r="F484" s="87">
        <v>280</v>
      </c>
    </row>
    <row r="485" spans="1:6" ht="12.75">
      <c r="A485" s="87">
        <v>2</v>
      </c>
      <c r="B485" s="87" t="s">
        <v>138</v>
      </c>
      <c r="C485" s="87">
        <v>220</v>
      </c>
      <c r="D485" s="87" t="s">
        <v>459</v>
      </c>
      <c r="E485" s="87" t="s">
        <v>461</v>
      </c>
      <c r="F485" s="87">
        <v>1088</v>
      </c>
    </row>
    <row r="486" spans="1:6" ht="12.75">
      <c r="A486" s="87">
        <v>3</v>
      </c>
      <c r="B486" s="87" t="s">
        <v>172</v>
      </c>
      <c r="C486" s="87">
        <v>720</v>
      </c>
      <c r="D486" s="87" t="s">
        <v>460</v>
      </c>
      <c r="E486" s="87" t="s">
        <v>461</v>
      </c>
      <c r="F486" s="87">
        <v>434</v>
      </c>
    </row>
    <row r="487" spans="1:6" ht="12.75">
      <c r="A487" s="87">
        <v>4</v>
      </c>
      <c r="B487" s="87" t="s">
        <v>172</v>
      </c>
      <c r="C487" s="87">
        <v>637</v>
      </c>
      <c r="D487" s="87" t="s">
        <v>460</v>
      </c>
      <c r="E487" s="87" t="s">
        <v>461</v>
      </c>
      <c r="F487" s="87">
        <v>637</v>
      </c>
    </row>
    <row r="488" spans="1:6" ht="12.75">
      <c r="A488" s="87">
        <v>5</v>
      </c>
      <c r="B488" s="87" t="s">
        <v>182</v>
      </c>
      <c r="C488" s="87">
        <v>703</v>
      </c>
      <c r="D488" s="87" t="s">
        <v>462</v>
      </c>
      <c r="E488" s="87" t="s">
        <v>461</v>
      </c>
      <c r="F488" s="87">
        <v>703</v>
      </c>
    </row>
    <row r="489" spans="1:6" ht="12.75">
      <c r="A489" s="87">
        <v>6</v>
      </c>
      <c r="B489" s="87" t="s">
        <v>177</v>
      </c>
      <c r="C489" s="87">
        <v>787</v>
      </c>
      <c r="D489" s="87" t="s">
        <v>464</v>
      </c>
      <c r="E489" s="87" t="s">
        <v>461</v>
      </c>
      <c r="F489" s="87">
        <v>241</v>
      </c>
    </row>
    <row r="490" spans="1:6" ht="13.5" thickBot="1">
      <c r="A490" s="103">
        <v>7</v>
      </c>
      <c r="B490" s="103" t="s">
        <v>177</v>
      </c>
      <c r="C490" s="103">
        <v>270</v>
      </c>
      <c r="D490" s="103" t="s">
        <v>464</v>
      </c>
      <c r="E490" s="103" t="s">
        <v>461</v>
      </c>
      <c r="F490" s="103">
        <v>270</v>
      </c>
    </row>
    <row r="491" spans="1:6" ht="13.5" thickBot="1">
      <c r="A491" s="135"/>
      <c r="B491" s="133" t="s">
        <v>465</v>
      </c>
      <c r="C491" s="133"/>
      <c r="D491" s="133"/>
      <c r="E491" s="133"/>
      <c r="F491" s="131">
        <f>SUM(F484:F490)</f>
        <v>3653</v>
      </c>
    </row>
    <row r="492" spans="1:6" ht="12.75">
      <c r="A492" s="95"/>
      <c r="B492" s="95"/>
      <c r="C492" s="95"/>
      <c r="D492" s="95"/>
      <c r="E492" s="95"/>
      <c r="F492" s="95"/>
    </row>
    <row r="493" spans="1:6" ht="12.75">
      <c r="A493" s="87"/>
      <c r="B493" s="87"/>
      <c r="C493" s="87"/>
      <c r="D493" s="87"/>
      <c r="E493" s="87"/>
      <c r="F493" s="87"/>
    </row>
    <row r="494" spans="1:6" ht="12.75">
      <c r="A494" s="87"/>
      <c r="B494" s="87"/>
      <c r="C494" s="87"/>
      <c r="D494" s="87"/>
      <c r="E494" s="87"/>
      <c r="F494" s="87"/>
    </row>
    <row r="495" spans="1:6" ht="12.75">
      <c r="A495" s="87"/>
      <c r="B495" s="87"/>
      <c r="C495" s="87"/>
      <c r="D495" s="87"/>
      <c r="E495" s="87"/>
      <c r="F495" s="87"/>
    </row>
    <row r="496" spans="1:6" ht="12.75">
      <c r="A496" s="87"/>
      <c r="B496" s="136" t="s">
        <v>463</v>
      </c>
      <c r="C496" s="87"/>
      <c r="D496" s="87"/>
      <c r="E496" s="87"/>
      <c r="F496" s="87"/>
    </row>
    <row r="497" spans="1:6" ht="12.75">
      <c r="A497" s="87"/>
      <c r="B497" s="136"/>
      <c r="C497" s="87"/>
      <c r="D497" s="87"/>
      <c r="E497" s="87"/>
      <c r="F497" s="87"/>
    </row>
    <row r="498" spans="1:6" ht="12.75">
      <c r="A498" s="87"/>
      <c r="B498" s="136"/>
      <c r="C498" s="92" t="s">
        <v>47</v>
      </c>
      <c r="D498" s="93" t="s">
        <v>130</v>
      </c>
      <c r="E498" s="93" t="s">
        <v>456</v>
      </c>
      <c r="F498" s="87"/>
    </row>
    <row r="499" spans="1:6" ht="12.75">
      <c r="A499" s="87"/>
      <c r="B499" s="87"/>
      <c r="C499" s="87"/>
      <c r="D499" s="87"/>
      <c r="E499" s="87"/>
      <c r="F499" s="87"/>
    </row>
    <row r="500" spans="1:6" ht="51">
      <c r="A500" s="88" t="s">
        <v>6</v>
      </c>
      <c r="B500" s="88" t="s">
        <v>7</v>
      </c>
      <c r="C500" s="89" t="s">
        <v>8</v>
      </c>
      <c r="D500" s="88" t="s">
        <v>9</v>
      </c>
      <c r="E500" s="88" t="s">
        <v>10</v>
      </c>
      <c r="F500" s="88" t="s">
        <v>11</v>
      </c>
    </row>
    <row r="501" spans="1:6" ht="12.75">
      <c r="A501" s="87">
        <v>1</v>
      </c>
      <c r="B501" s="87" t="s">
        <v>466</v>
      </c>
      <c r="C501" s="87">
        <v>937</v>
      </c>
      <c r="D501" s="87" t="s">
        <v>467</v>
      </c>
      <c r="E501" s="103" t="s">
        <v>461</v>
      </c>
      <c r="F501" s="87">
        <v>295</v>
      </c>
    </row>
    <row r="502" spans="1:6" ht="12.75">
      <c r="A502" s="87">
        <v>2</v>
      </c>
      <c r="B502" s="87" t="s">
        <v>345</v>
      </c>
      <c r="C502" s="87">
        <v>943</v>
      </c>
      <c r="D502" s="87" t="s">
        <v>468</v>
      </c>
      <c r="E502" s="87" t="s">
        <v>461</v>
      </c>
      <c r="F502" s="87">
        <v>148</v>
      </c>
    </row>
    <row r="503" spans="1:6" ht="12.75">
      <c r="A503" s="87">
        <v>3</v>
      </c>
      <c r="B503" s="87" t="s">
        <v>263</v>
      </c>
      <c r="C503" s="87">
        <v>1108</v>
      </c>
      <c r="D503" s="87" t="s">
        <v>469</v>
      </c>
      <c r="E503" s="87" t="s">
        <v>461</v>
      </c>
      <c r="F503" s="87">
        <v>339</v>
      </c>
    </row>
    <row r="504" spans="1:6" ht="12.75">
      <c r="A504" s="87">
        <v>4</v>
      </c>
      <c r="B504" s="87" t="s">
        <v>263</v>
      </c>
      <c r="C504" s="87">
        <v>1107</v>
      </c>
      <c r="D504" s="87" t="s">
        <v>470</v>
      </c>
      <c r="E504" s="87" t="s">
        <v>461</v>
      </c>
      <c r="F504" s="87">
        <v>827</v>
      </c>
    </row>
    <row r="505" spans="1:6" ht="13.5" thickBot="1">
      <c r="A505" s="103">
        <v>5</v>
      </c>
      <c r="B505" s="103" t="s">
        <v>299</v>
      </c>
      <c r="C505" s="103">
        <v>1822</v>
      </c>
      <c r="D505" s="103" t="s">
        <v>471</v>
      </c>
      <c r="E505" s="103" t="s">
        <v>461</v>
      </c>
      <c r="F505" s="103">
        <v>560</v>
      </c>
    </row>
    <row r="506" spans="1:6" ht="13.5" thickBot="1">
      <c r="A506" s="126"/>
      <c r="B506" s="133" t="s">
        <v>480</v>
      </c>
      <c r="C506" s="133"/>
      <c r="D506" s="133"/>
      <c r="E506" s="133"/>
      <c r="F506" s="131">
        <f>SUM(F501:F505)</f>
        <v>2169</v>
      </c>
    </row>
    <row r="507" spans="1:6" ht="12.75">
      <c r="A507" s="95"/>
      <c r="B507" s="95"/>
      <c r="C507" s="95"/>
      <c r="D507" s="95"/>
      <c r="E507" s="95"/>
      <c r="F507" s="95"/>
    </row>
    <row r="508" spans="1:6" ht="12.75">
      <c r="A508" s="87"/>
      <c r="B508" s="87"/>
      <c r="C508" s="87"/>
      <c r="D508" s="87"/>
      <c r="E508" s="87"/>
      <c r="F508" s="87"/>
    </row>
    <row r="509" spans="1:6" ht="12.75">
      <c r="A509" s="87"/>
      <c r="B509" s="87"/>
      <c r="C509" s="87"/>
      <c r="D509" s="87"/>
      <c r="E509" s="87"/>
      <c r="F509" s="87"/>
    </row>
    <row r="510" spans="1:6" ht="12.75">
      <c r="A510" s="87"/>
      <c r="B510" s="136" t="s">
        <v>463</v>
      </c>
      <c r="C510" s="87"/>
      <c r="D510" s="87"/>
      <c r="E510" s="87"/>
      <c r="F510" s="87"/>
    </row>
    <row r="511" spans="1:6" ht="12.75">
      <c r="A511" s="87"/>
      <c r="B511" s="136"/>
      <c r="C511" s="87"/>
      <c r="D511" s="87"/>
      <c r="E511" s="87"/>
      <c r="F511" s="87"/>
    </row>
    <row r="512" spans="1:6" ht="12.75">
      <c r="A512" s="87"/>
      <c r="B512" s="136"/>
      <c r="C512" s="92" t="s">
        <v>47</v>
      </c>
      <c r="D512" s="93" t="s">
        <v>481</v>
      </c>
      <c r="E512" s="93" t="s">
        <v>456</v>
      </c>
      <c r="F512" s="87"/>
    </row>
    <row r="513" spans="1:6" ht="12.75">
      <c r="A513" s="87"/>
      <c r="B513" s="87"/>
      <c r="C513" s="87"/>
      <c r="D513" s="87"/>
      <c r="E513" s="87"/>
      <c r="F513" s="87"/>
    </row>
    <row r="514" spans="1:6" ht="51">
      <c r="A514" s="88" t="s">
        <v>6</v>
      </c>
      <c r="B514" s="88" t="s">
        <v>7</v>
      </c>
      <c r="C514" s="89" t="s">
        <v>8</v>
      </c>
      <c r="D514" s="88" t="s">
        <v>9</v>
      </c>
      <c r="E514" s="88" t="s">
        <v>10</v>
      </c>
      <c r="F514" s="88" t="s">
        <v>11</v>
      </c>
    </row>
    <row r="515" spans="1:6" ht="12.75">
      <c r="A515" s="87">
        <v>1</v>
      </c>
      <c r="B515" s="87" t="s">
        <v>472</v>
      </c>
      <c r="C515" s="87">
        <v>1841</v>
      </c>
      <c r="D515" s="87" t="s">
        <v>473</v>
      </c>
      <c r="E515" s="103" t="s">
        <v>461</v>
      </c>
      <c r="F515" s="87">
        <v>800</v>
      </c>
    </row>
    <row r="516" spans="1:6" ht="12.75">
      <c r="A516" s="87">
        <v>2</v>
      </c>
      <c r="B516" s="87" t="s">
        <v>472</v>
      </c>
      <c r="C516" s="87">
        <v>1840</v>
      </c>
      <c r="D516" s="87" t="s">
        <v>474</v>
      </c>
      <c r="E516" s="87" t="s">
        <v>461</v>
      </c>
      <c r="F516" s="87">
        <v>254</v>
      </c>
    </row>
    <row r="517" spans="1:6" ht="12.75">
      <c r="A517" s="87">
        <v>3</v>
      </c>
      <c r="B517" s="87" t="s">
        <v>379</v>
      </c>
      <c r="C517" s="87">
        <v>2012</v>
      </c>
      <c r="D517" s="87" t="s">
        <v>475</v>
      </c>
      <c r="E517" s="87" t="s">
        <v>461</v>
      </c>
      <c r="F517" s="87">
        <v>433</v>
      </c>
    </row>
    <row r="518" spans="1:6" ht="12.75">
      <c r="A518" s="87">
        <v>4</v>
      </c>
      <c r="B518" s="87" t="s">
        <v>379</v>
      </c>
      <c r="C518" s="87">
        <v>2011</v>
      </c>
      <c r="D518" s="87" t="s">
        <v>476</v>
      </c>
      <c r="E518" s="87" t="s">
        <v>461</v>
      </c>
      <c r="F518" s="87">
        <v>211</v>
      </c>
    </row>
    <row r="519" spans="1:6" ht="12.75">
      <c r="A519" s="87">
        <v>5</v>
      </c>
      <c r="B519" s="87" t="s">
        <v>477</v>
      </c>
      <c r="C519" s="87">
        <v>2017</v>
      </c>
      <c r="D519" s="87" t="s">
        <v>478</v>
      </c>
      <c r="E519" s="87" t="s">
        <v>461</v>
      </c>
      <c r="F519" s="87">
        <v>368</v>
      </c>
    </row>
    <row r="520" spans="1:6" ht="13.5" thickBot="1">
      <c r="A520" s="103">
        <v>6</v>
      </c>
      <c r="B520" s="103" t="s">
        <v>394</v>
      </c>
      <c r="C520" s="103">
        <v>2547</v>
      </c>
      <c r="D520" s="103" t="s">
        <v>470</v>
      </c>
      <c r="E520" s="103" t="s">
        <v>461</v>
      </c>
      <c r="F520" s="103">
        <v>786</v>
      </c>
    </row>
    <row r="521" spans="1:6" ht="12.75">
      <c r="A521" s="152">
        <v>7</v>
      </c>
      <c r="B521" s="156" t="s">
        <v>414</v>
      </c>
      <c r="C521" s="156">
        <v>2705</v>
      </c>
      <c r="D521" s="156" t="s">
        <v>476</v>
      </c>
      <c r="E521" s="156" t="s">
        <v>461</v>
      </c>
      <c r="F521" s="157">
        <v>1420</v>
      </c>
    </row>
    <row r="522" spans="1:6" ht="13.5" thickBot="1">
      <c r="A522" s="153"/>
      <c r="B522" s="154" t="s">
        <v>479</v>
      </c>
      <c r="C522" s="154"/>
      <c r="D522" s="154"/>
      <c r="E522" s="154"/>
      <c r="F522" s="155">
        <f>SUM(F515:F521)</f>
        <v>4272</v>
      </c>
    </row>
    <row r="523" spans="1:6" ht="12.75">
      <c r="A523" s="125"/>
      <c r="B523" s="125"/>
      <c r="C523" s="125"/>
      <c r="D523" s="125"/>
      <c r="E523" s="125"/>
      <c r="F523" s="125"/>
    </row>
    <row r="524" spans="1:6" ht="12.75">
      <c r="A524" s="87"/>
      <c r="B524" s="87"/>
      <c r="C524" s="87"/>
      <c r="D524" s="87"/>
      <c r="E524" s="87"/>
      <c r="F524" s="87"/>
    </row>
    <row r="525" spans="1:6" ht="12.75">
      <c r="A525" s="87"/>
      <c r="B525" s="87"/>
      <c r="C525" s="87"/>
      <c r="D525" s="87"/>
      <c r="E525" s="87"/>
      <c r="F525" s="87"/>
    </row>
    <row r="526" spans="1:6" ht="12.75">
      <c r="A526" s="87"/>
      <c r="B526" s="87"/>
      <c r="C526" s="87"/>
      <c r="D526" s="87"/>
      <c r="E526" s="87"/>
      <c r="F526" s="87"/>
    </row>
    <row r="527" spans="1:6" ht="12.75">
      <c r="A527" s="87"/>
      <c r="B527" s="87"/>
      <c r="C527" s="87"/>
      <c r="D527" s="87"/>
      <c r="E527" s="87"/>
      <c r="F527" s="87"/>
    </row>
    <row r="528" spans="1:6" ht="12.75">
      <c r="A528" s="87"/>
      <c r="B528" s="87"/>
      <c r="C528" s="87"/>
      <c r="D528" s="87"/>
      <c r="E528" s="87"/>
      <c r="F528" s="87"/>
    </row>
    <row r="529" spans="1:6" ht="12.75">
      <c r="A529" s="87"/>
      <c r="B529" s="87"/>
      <c r="C529" s="87"/>
      <c r="D529" s="87"/>
      <c r="E529" s="87"/>
      <c r="F529" s="87"/>
    </row>
    <row r="530" spans="1:6" ht="12.75">
      <c r="A530" s="87"/>
      <c r="B530" s="136" t="s">
        <v>482</v>
      </c>
      <c r="C530" s="87"/>
      <c r="D530" s="87"/>
      <c r="E530" s="87"/>
      <c r="F530" s="87"/>
    </row>
    <row r="531" spans="1:6" ht="12.75">
      <c r="A531" s="87"/>
      <c r="B531" s="136"/>
      <c r="C531" s="87"/>
      <c r="D531" s="87"/>
      <c r="E531" s="87"/>
      <c r="F531" s="87"/>
    </row>
    <row r="532" spans="1:6" ht="12.75">
      <c r="A532" s="87"/>
      <c r="B532" s="136"/>
      <c r="C532" s="92" t="s">
        <v>47</v>
      </c>
      <c r="D532" s="93" t="s">
        <v>110</v>
      </c>
      <c r="E532" s="93" t="s">
        <v>456</v>
      </c>
      <c r="F532" s="87"/>
    </row>
    <row r="533" spans="1:6" ht="12.75">
      <c r="A533" s="87"/>
      <c r="B533" s="87"/>
      <c r="C533" s="87"/>
      <c r="D533" s="87"/>
      <c r="E533" s="87"/>
      <c r="F533" s="87"/>
    </row>
    <row r="534" spans="1:6" ht="51">
      <c r="A534" s="88" t="s">
        <v>6</v>
      </c>
      <c r="B534" s="88" t="s">
        <v>7</v>
      </c>
      <c r="C534" s="89" t="s">
        <v>8</v>
      </c>
      <c r="D534" s="88" t="s">
        <v>9</v>
      </c>
      <c r="E534" s="88" t="s">
        <v>10</v>
      </c>
      <c r="F534" s="88" t="s">
        <v>11</v>
      </c>
    </row>
    <row r="535" spans="1:6" ht="12.75">
      <c r="A535" s="87">
        <v>1</v>
      </c>
      <c r="B535" s="87" t="s">
        <v>190</v>
      </c>
      <c r="C535" s="87">
        <v>89</v>
      </c>
      <c r="D535" s="87" t="s">
        <v>483</v>
      </c>
      <c r="E535" s="90" t="s">
        <v>484</v>
      </c>
      <c r="F535" s="87">
        <v>20328</v>
      </c>
    </row>
    <row r="536" spans="1:6" ht="13.5" thickBot="1">
      <c r="A536" s="103">
        <v>2</v>
      </c>
      <c r="B536" s="103" t="s">
        <v>485</v>
      </c>
      <c r="C536" s="103">
        <v>91</v>
      </c>
      <c r="D536" s="103" t="s">
        <v>486</v>
      </c>
      <c r="E536" s="129" t="s">
        <v>484</v>
      </c>
      <c r="F536" s="103">
        <v>25160</v>
      </c>
    </row>
    <row r="537" spans="1:6" ht="13.5" thickBot="1">
      <c r="A537" s="126"/>
      <c r="B537" s="133" t="s">
        <v>465</v>
      </c>
      <c r="C537" s="133"/>
      <c r="D537" s="133"/>
      <c r="E537" s="133"/>
      <c r="F537" s="131">
        <f>SUM(F535:F536)</f>
        <v>45488</v>
      </c>
    </row>
    <row r="538" spans="1:6" ht="12.75">
      <c r="A538" s="95"/>
      <c r="B538" s="95"/>
      <c r="C538" s="95"/>
      <c r="D538" s="95"/>
      <c r="E538" s="95"/>
      <c r="F538" s="95"/>
    </row>
    <row r="539" spans="1:6" ht="12.75">
      <c r="A539" s="87"/>
      <c r="B539" s="87"/>
      <c r="C539" s="87"/>
      <c r="D539" s="87"/>
      <c r="E539" s="87"/>
      <c r="F539" s="87"/>
    </row>
    <row r="540" spans="1:6" ht="12.75">
      <c r="A540" s="87"/>
      <c r="B540" s="87"/>
      <c r="C540" s="87"/>
      <c r="D540" s="87"/>
      <c r="E540" s="87"/>
      <c r="F540" s="87"/>
    </row>
    <row r="541" spans="1:6" ht="12.75">
      <c r="A541" s="87"/>
      <c r="B541" s="87"/>
      <c r="C541" s="87"/>
      <c r="D541" s="87"/>
      <c r="E541" s="87"/>
      <c r="F541" s="87"/>
    </row>
    <row r="542" spans="1:6" ht="12.75">
      <c r="A542" s="87"/>
      <c r="B542" s="87"/>
      <c r="C542" s="87"/>
      <c r="D542" s="87"/>
      <c r="E542" s="87"/>
      <c r="F542" s="87"/>
    </row>
    <row r="543" spans="1:6" ht="12.75">
      <c r="A543" s="87"/>
      <c r="B543" s="87"/>
      <c r="C543" s="87"/>
      <c r="D543" s="87"/>
      <c r="E543" s="87"/>
      <c r="F543" s="87"/>
    </row>
    <row r="544" spans="1:6" ht="12.75">
      <c r="A544" s="87"/>
      <c r="B544" s="87"/>
      <c r="C544" s="87"/>
      <c r="D544" s="87"/>
      <c r="E544" s="87"/>
      <c r="F544" s="87"/>
    </row>
    <row r="545" spans="1:6" ht="12.75">
      <c r="A545" s="87"/>
      <c r="B545" s="87"/>
      <c r="C545" s="87"/>
      <c r="D545" s="87"/>
      <c r="E545" s="87"/>
      <c r="F545" s="87"/>
    </row>
    <row r="546" spans="1:6" ht="12.75">
      <c r="A546" s="87"/>
      <c r="B546" s="87"/>
      <c r="C546" s="87"/>
      <c r="D546" s="87"/>
      <c r="E546" s="87"/>
      <c r="F546" s="87"/>
    </row>
    <row r="547" spans="1:6" ht="12.75">
      <c r="A547" s="87"/>
      <c r="B547" s="136" t="s">
        <v>482</v>
      </c>
      <c r="C547" s="87"/>
      <c r="D547" s="87"/>
      <c r="E547" s="87"/>
      <c r="F547" s="87"/>
    </row>
    <row r="548" spans="1:6" ht="12.75">
      <c r="A548" s="87"/>
      <c r="B548" s="136"/>
      <c r="C548" s="87"/>
      <c r="D548" s="87"/>
      <c r="E548" s="87"/>
      <c r="F548" s="87"/>
    </row>
    <row r="549" spans="1:6" ht="12.75">
      <c r="A549" s="87"/>
      <c r="B549" s="136"/>
      <c r="C549" s="92" t="s">
        <v>47</v>
      </c>
      <c r="D549" s="93" t="s">
        <v>130</v>
      </c>
      <c r="E549" s="93" t="s">
        <v>456</v>
      </c>
      <c r="F549" s="87"/>
    </row>
    <row r="550" spans="1:6" ht="12.75">
      <c r="A550" s="87"/>
      <c r="B550" s="87"/>
      <c r="C550" s="87"/>
      <c r="D550" s="87"/>
      <c r="E550" s="87"/>
      <c r="F550" s="87"/>
    </row>
    <row r="551" spans="1:6" ht="51">
      <c r="A551" s="88" t="s">
        <v>6</v>
      </c>
      <c r="B551" s="88" t="s">
        <v>7</v>
      </c>
      <c r="C551" s="89" t="s">
        <v>8</v>
      </c>
      <c r="D551" s="88" t="s">
        <v>9</v>
      </c>
      <c r="E551" s="88" t="s">
        <v>10</v>
      </c>
      <c r="F551" s="88" t="s">
        <v>11</v>
      </c>
    </row>
    <row r="552" spans="1:6" ht="12.75">
      <c r="A552" s="87">
        <v>1</v>
      </c>
      <c r="B552" s="87" t="s">
        <v>260</v>
      </c>
      <c r="C552" s="87">
        <v>928</v>
      </c>
      <c r="D552" s="87" t="s">
        <v>487</v>
      </c>
      <c r="E552" s="90" t="s">
        <v>484</v>
      </c>
      <c r="F552" s="160">
        <v>19296</v>
      </c>
    </row>
    <row r="553" spans="1:6" ht="12.75">
      <c r="A553" s="87">
        <v>2</v>
      </c>
      <c r="B553" s="87" t="s">
        <v>260</v>
      </c>
      <c r="C553" s="87">
        <v>927</v>
      </c>
      <c r="D553" s="87" t="s">
        <v>488</v>
      </c>
      <c r="E553" s="90" t="s">
        <v>484</v>
      </c>
      <c r="F553" s="160">
        <v>25160</v>
      </c>
    </row>
    <row r="554" spans="1:6" ht="12.75">
      <c r="A554" s="87">
        <v>3</v>
      </c>
      <c r="B554" s="87" t="s">
        <v>260</v>
      </c>
      <c r="C554" s="87">
        <v>926</v>
      </c>
      <c r="D554" s="87" t="s">
        <v>489</v>
      </c>
      <c r="E554" s="90" t="s">
        <v>484</v>
      </c>
      <c r="F554" s="160">
        <v>20504</v>
      </c>
    </row>
    <row r="555" spans="1:6" ht="12.75">
      <c r="A555" s="87">
        <v>4</v>
      </c>
      <c r="B555" s="87" t="s">
        <v>260</v>
      </c>
      <c r="C555" s="87">
        <v>925</v>
      </c>
      <c r="D555" s="87" t="s">
        <v>490</v>
      </c>
      <c r="E555" s="90" t="s">
        <v>484</v>
      </c>
      <c r="F555" s="160">
        <v>20128</v>
      </c>
    </row>
    <row r="556" spans="1:6" ht="12.75">
      <c r="A556" s="87">
        <v>5</v>
      </c>
      <c r="B556" s="87" t="s">
        <v>260</v>
      </c>
      <c r="C556" s="87">
        <v>924</v>
      </c>
      <c r="D556" s="87" t="s">
        <v>491</v>
      </c>
      <c r="E556" s="90" t="s">
        <v>484</v>
      </c>
      <c r="F556" s="160">
        <v>20504</v>
      </c>
    </row>
    <row r="557" spans="1:6" ht="12.75">
      <c r="A557" s="87">
        <v>6</v>
      </c>
      <c r="B557" s="87" t="s">
        <v>260</v>
      </c>
      <c r="C557" s="87">
        <v>923</v>
      </c>
      <c r="D557" s="87" t="s">
        <v>492</v>
      </c>
      <c r="E557" s="90" t="s">
        <v>484</v>
      </c>
      <c r="F557" s="160">
        <v>20120</v>
      </c>
    </row>
    <row r="558" spans="1:6" ht="12.75">
      <c r="A558" s="87">
        <v>7</v>
      </c>
      <c r="B558" s="87" t="s">
        <v>260</v>
      </c>
      <c r="C558" s="87">
        <v>922</v>
      </c>
      <c r="D558" s="87" t="s">
        <v>493</v>
      </c>
      <c r="E558" s="90" t="s">
        <v>484</v>
      </c>
      <c r="F558" s="160">
        <v>20120</v>
      </c>
    </row>
    <row r="559" spans="1:6" ht="13.5" thickBot="1">
      <c r="A559" s="103">
        <v>8</v>
      </c>
      <c r="B559" s="103" t="s">
        <v>345</v>
      </c>
      <c r="C559" s="103">
        <v>938</v>
      </c>
      <c r="D559" s="103" t="s">
        <v>152</v>
      </c>
      <c r="E559" s="129" t="s">
        <v>484</v>
      </c>
      <c r="F559" s="103">
        <v>20128</v>
      </c>
    </row>
    <row r="560" spans="1:6" ht="13.5" thickBot="1">
      <c r="A560" s="135"/>
      <c r="B560" s="133" t="s">
        <v>494</v>
      </c>
      <c r="C560" s="133"/>
      <c r="D560" s="133"/>
      <c r="E560" s="133"/>
      <c r="F560" s="131">
        <f>SUM(F552:F559)</f>
        <v>165960</v>
      </c>
    </row>
    <row r="561" spans="1:6" ht="12.75">
      <c r="A561" s="95"/>
      <c r="B561" s="95"/>
      <c r="C561" s="95"/>
      <c r="D561" s="95"/>
      <c r="E561" s="95"/>
      <c r="F561" s="95"/>
    </row>
    <row r="562" spans="1:6" ht="12.75">
      <c r="A562" s="87"/>
      <c r="B562" s="87"/>
      <c r="C562" s="87"/>
      <c r="D562" s="87"/>
      <c r="E562" s="87"/>
      <c r="F562" s="87"/>
    </row>
    <row r="563" spans="1:6" ht="12.75">
      <c r="A563" s="87"/>
      <c r="B563" s="87"/>
      <c r="C563" s="87"/>
      <c r="D563" s="87"/>
      <c r="E563" s="87"/>
      <c r="F563" s="87"/>
    </row>
    <row r="564" spans="1:6" ht="12.75">
      <c r="A564" s="87"/>
      <c r="B564" s="87"/>
      <c r="C564" s="87"/>
      <c r="D564" s="87"/>
      <c r="E564" s="87"/>
      <c r="F564" s="87"/>
    </row>
    <row r="565" spans="1:6" ht="12.75">
      <c r="A565" s="87"/>
      <c r="B565" s="87"/>
      <c r="C565" s="87"/>
      <c r="D565" s="87"/>
      <c r="E565" s="87"/>
      <c r="F565" s="87"/>
    </row>
    <row r="566" spans="1:6" ht="12.75">
      <c r="A566" s="87"/>
      <c r="B566" s="87"/>
      <c r="C566" s="87"/>
      <c r="D566" s="87"/>
      <c r="E566" s="87"/>
      <c r="F566" s="87"/>
    </row>
    <row r="567" spans="1:6" ht="12.75">
      <c r="A567" s="87"/>
      <c r="B567" s="87"/>
      <c r="C567" s="87"/>
      <c r="D567" s="87"/>
      <c r="E567" s="87"/>
      <c r="F567" s="87"/>
    </row>
    <row r="568" spans="1:6" ht="12.75">
      <c r="A568" s="87"/>
      <c r="B568" s="87"/>
      <c r="C568" s="87"/>
      <c r="D568" s="87"/>
      <c r="E568" s="87"/>
      <c r="F568" s="158"/>
    </row>
    <row r="569" spans="1:6" ht="12.75">
      <c r="A569" s="87"/>
      <c r="B569" s="87"/>
      <c r="C569" s="87"/>
      <c r="D569" s="87"/>
      <c r="E569" s="87"/>
      <c r="F569" s="87"/>
    </row>
    <row r="570" spans="1:6" ht="12.75">
      <c r="A570" s="87"/>
      <c r="B570" s="87"/>
      <c r="C570" s="87"/>
      <c r="D570" s="87"/>
      <c r="E570" s="87"/>
      <c r="F570" s="87"/>
    </row>
    <row r="571" spans="1:6" ht="12.75">
      <c r="A571" s="87"/>
      <c r="B571" s="87"/>
      <c r="C571" s="87"/>
      <c r="D571" s="87"/>
      <c r="E571" s="87"/>
      <c r="F571" s="87"/>
    </row>
    <row r="572" spans="1:6" ht="12.75">
      <c r="A572" s="87"/>
      <c r="B572" s="87"/>
      <c r="C572" s="87"/>
      <c r="D572" s="87"/>
      <c r="E572" s="87"/>
      <c r="F572" s="159"/>
    </row>
    <row r="573" spans="1:6" ht="12.75">
      <c r="A573" s="87"/>
      <c r="B573" s="87"/>
      <c r="C573" s="87"/>
      <c r="D573" s="87"/>
      <c r="E573" s="87"/>
      <c r="F573" s="159"/>
    </row>
    <row r="574" spans="1:6" ht="12.75">
      <c r="A574" s="87"/>
      <c r="B574" s="136" t="s">
        <v>482</v>
      </c>
      <c r="C574" s="87"/>
      <c r="D574" s="87"/>
      <c r="E574" s="87"/>
      <c r="F574" s="87"/>
    </row>
    <row r="575" spans="1:6" ht="12.75">
      <c r="A575" s="87"/>
      <c r="B575" s="136"/>
      <c r="C575" s="87"/>
      <c r="D575" s="87"/>
      <c r="E575" s="87"/>
      <c r="F575" s="87"/>
    </row>
    <row r="576" spans="1:6" ht="12.75">
      <c r="A576" s="87"/>
      <c r="B576" s="136"/>
      <c r="C576" s="92" t="s">
        <v>47</v>
      </c>
      <c r="D576" s="93" t="s">
        <v>481</v>
      </c>
      <c r="E576" s="93" t="s">
        <v>456</v>
      </c>
      <c r="F576" s="87"/>
    </row>
    <row r="577" spans="1:6" ht="12.75">
      <c r="A577" s="87"/>
      <c r="B577" s="87"/>
      <c r="C577" s="87"/>
      <c r="D577" s="87"/>
      <c r="E577" s="87"/>
      <c r="F577" s="87"/>
    </row>
    <row r="578" spans="1:6" ht="51">
      <c r="A578" s="88" t="s">
        <v>6</v>
      </c>
      <c r="B578" s="88" t="s">
        <v>7</v>
      </c>
      <c r="C578" s="89" t="s">
        <v>8</v>
      </c>
      <c r="D578" s="88" t="s">
        <v>9</v>
      </c>
      <c r="E578" s="88" t="s">
        <v>10</v>
      </c>
      <c r="F578" s="88" t="s">
        <v>11</v>
      </c>
    </row>
    <row r="579" spans="1:6" ht="12.75">
      <c r="A579" s="87">
        <v>1</v>
      </c>
      <c r="B579" s="87" t="s">
        <v>495</v>
      </c>
      <c r="C579" s="87">
        <v>1850</v>
      </c>
      <c r="D579" s="87" t="s">
        <v>496</v>
      </c>
      <c r="E579" s="90" t="s">
        <v>484</v>
      </c>
      <c r="F579" s="87">
        <v>18.672</v>
      </c>
    </row>
    <row r="580" spans="1:6" ht="12.75">
      <c r="A580" s="87">
        <v>2</v>
      </c>
      <c r="B580" s="87" t="s">
        <v>495</v>
      </c>
      <c r="C580" s="87">
        <v>1851</v>
      </c>
      <c r="D580" s="87" t="s">
        <v>497</v>
      </c>
      <c r="E580" s="90" t="s">
        <v>484</v>
      </c>
      <c r="F580" s="87">
        <v>20.504</v>
      </c>
    </row>
    <row r="581" spans="1:6" ht="12.75">
      <c r="A581" s="87">
        <v>3</v>
      </c>
      <c r="B581" s="87" t="s">
        <v>421</v>
      </c>
      <c r="C581" s="87">
        <v>1852</v>
      </c>
      <c r="D581" s="87" t="s">
        <v>152</v>
      </c>
      <c r="E581" s="90" t="s">
        <v>484</v>
      </c>
      <c r="F581" s="87">
        <v>61.904</v>
      </c>
    </row>
    <row r="582" spans="1:6" ht="13.5" thickBot="1">
      <c r="A582" s="103">
        <v>4</v>
      </c>
      <c r="B582" s="103" t="s">
        <v>394</v>
      </c>
      <c r="C582" s="103">
        <v>2540</v>
      </c>
      <c r="D582" s="103" t="s">
        <v>498</v>
      </c>
      <c r="E582" s="129" t="s">
        <v>484</v>
      </c>
      <c r="F582" s="103">
        <v>21.272</v>
      </c>
    </row>
    <row r="583" spans="1:6" ht="13.5" thickBot="1">
      <c r="A583" s="135"/>
      <c r="B583" s="133" t="s">
        <v>479</v>
      </c>
      <c r="C583" s="133"/>
      <c r="D583" s="133"/>
      <c r="E583" s="133"/>
      <c r="F583" s="131">
        <f>SUM(F579:F582)</f>
        <v>122.352</v>
      </c>
    </row>
    <row r="584" spans="1:6" ht="12.75">
      <c r="A584" s="95"/>
      <c r="B584" s="95"/>
      <c r="C584" s="95"/>
      <c r="D584" s="95"/>
      <c r="E584" s="95"/>
      <c r="F584" s="95"/>
    </row>
    <row r="585" spans="1:6" ht="12.75">
      <c r="A585" s="87"/>
      <c r="B585" s="87"/>
      <c r="C585" s="87"/>
      <c r="D585" s="87"/>
      <c r="E585" s="87"/>
      <c r="F585" s="87"/>
    </row>
    <row r="586" spans="1:6" ht="12.75">
      <c r="A586" s="87"/>
      <c r="B586" s="87"/>
      <c r="C586" s="87"/>
      <c r="D586" s="87"/>
      <c r="E586" s="87"/>
      <c r="F586" s="87"/>
    </row>
    <row r="587" spans="1:6" ht="12.75">
      <c r="A587" s="87"/>
      <c r="B587" s="87"/>
      <c r="C587" s="87"/>
      <c r="D587" s="87"/>
      <c r="E587" s="87"/>
      <c r="F587" s="87"/>
    </row>
    <row r="588" spans="1:6" ht="12.75">
      <c r="A588" s="87"/>
      <c r="B588" s="87"/>
      <c r="C588" s="87"/>
      <c r="D588" s="87"/>
      <c r="E588" s="87"/>
      <c r="F588" s="87"/>
    </row>
    <row r="589" spans="1:6" ht="12.75">
      <c r="A589" s="87"/>
      <c r="B589" s="87"/>
      <c r="C589" s="87"/>
      <c r="D589" s="87"/>
      <c r="E589" s="87"/>
      <c r="F589" s="87"/>
    </row>
    <row r="590" spans="1:6" ht="12.75">
      <c r="A590" s="87"/>
      <c r="B590" s="87"/>
      <c r="C590" s="87"/>
      <c r="D590" s="87"/>
      <c r="E590" s="87"/>
      <c r="F590" s="87"/>
    </row>
    <row r="591" spans="1:6" ht="12.75">
      <c r="A591" s="87"/>
      <c r="B591" s="136" t="s">
        <v>499</v>
      </c>
      <c r="C591" s="87"/>
      <c r="D591" s="87"/>
      <c r="E591" s="87"/>
      <c r="F591" s="87"/>
    </row>
    <row r="592" spans="1:6" ht="12.75">
      <c r="A592" s="87"/>
      <c r="B592" s="136"/>
      <c r="C592" s="87"/>
      <c r="D592" s="87"/>
      <c r="E592" s="87"/>
      <c r="F592" s="87"/>
    </row>
    <row r="593" spans="1:6" ht="12.75">
      <c r="A593" s="87"/>
      <c r="B593" s="136"/>
      <c r="C593" s="92" t="s">
        <v>47</v>
      </c>
      <c r="D593" s="93" t="s">
        <v>110</v>
      </c>
      <c r="E593" s="93" t="s">
        <v>456</v>
      </c>
      <c r="F593" s="87"/>
    </row>
    <row r="594" spans="1:6" ht="12.75">
      <c r="A594" s="87"/>
      <c r="B594" s="87"/>
      <c r="C594" s="87"/>
      <c r="D594" s="87"/>
      <c r="E594" s="87"/>
      <c r="F594" s="87"/>
    </row>
    <row r="595" spans="1:6" ht="51">
      <c r="A595" s="88" t="s">
        <v>6</v>
      </c>
      <c r="B595" s="88" t="s">
        <v>7</v>
      </c>
      <c r="C595" s="89" t="s">
        <v>8</v>
      </c>
      <c r="D595" s="88" t="s">
        <v>9</v>
      </c>
      <c r="E595" s="88" t="s">
        <v>10</v>
      </c>
      <c r="F595" s="88" t="s">
        <v>11</v>
      </c>
    </row>
    <row r="596" spans="1:6" ht="12.75">
      <c r="A596" s="87">
        <v>1</v>
      </c>
      <c r="B596" s="87" t="s">
        <v>457</v>
      </c>
      <c r="C596" s="87">
        <v>191</v>
      </c>
      <c r="D596" s="87" t="s">
        <v>500</v>
      </c>
      <c r="E596" s="90" t="s">
        <v>501</v>
      </c>
      <c r="F596" s="87">
        <v>230.04</v>
      </c>
    </row>
    <row r="597" spans="1:6" ht="13.5" thickBot="1">
      <c r="A597" s="103">
        <v>2</v>
      </c>
      <c r="B597" s="103" t="s">
        <v>177</v>
      </c>
      <c r="C597" s="103">
        <v>877</v>
      </c>
      <c r="D597" s="103" t="s">
        <v>502</v>
      </c>
      <c r="E597" s="129" t="s">
        <v>501</v>
      </c>
      <c r="F597" s="103">
        <v>19629.12</v>
      </c>
    </row>
    <row r="598" spans="1:7" ht="13.5" thickBot="1">
      <c r="A598" s="135"/>
      <c r="B598" s="133" t="s">
        <v>503</v>
      </c>
      <c r="C598" s="133"/>
      <c r="D598" s="133"/>
      <c r="E598" s="133"/>
      <c r="F598" s="133">
        <f>SUM(F596:F597)</f>
        <v>19859.16</v>
      </c>
      <c r="G598" s="124"/>
    </row>
    <row r="599" spans="1:6" ht="12.75">
      <c r="A599" s="95"/>
      <c r="B599" s="95"/>
      <c r="C599" s="95"/>
      <c r="D599" s="95"/>
      <c r="E599" s="95"/>
      <c r="F599" s="95"/>
    </row>
    <row r="600" spans="1:6" ht="12.75">
      <c r="A600" s="87"/>
      <c r="B600" s="87"/>
      <c r="C600" s="87"/>
      <c r="D600" s="87"/>
      <c r="E600" s="87"/>
      <c r="F600" s="87"/>
    </row>
    <row r="601" spans="1:6" ht="12.75">
      <c r="A601" s="87"/>
      <c r="B601" s="87"/>
      <c r="C601" s="87"/>
      <c r="D601" s="87"/>
      <c r="E601" s="87"/>
      <c r="F601" s="87"/>
    </row>
    <row r="602" spans="1:6" ht="12.75">
      <c r="A602" s="87"/>
      <c r="B602" s="136" t="s">
        <v>499</v>
      </c>
      <c r="C602" s="87"/>
      <c r="D602" s="87"/>
      <c r="E602" s="87"/>
      <c r="F602" s="87"/>
    </row>
    <row r="603" spans="1:6" ht="12.75">
      <c r="A603" s="87"/>
      <c r="B603" s="136"/>
      <c r="C603" s="87"/>
      <c r="D603" s="87"/>
      <c r="E603" s="87"/>
      <c r="F603" s="87"/>
    </row>
    <row r="604" spans="1:6" ht="12.75">
      <c r="A604" s="87"/>
      <c r="B604" s="136"/>
      <c r="C604" s="92" t="s">
        <v>47</v>
      </c>
      <c r="D604" s="93" t="s">
        <v>130</v>
      </c>
      <c r="E604" s="93" t="s">
        <v>456</v>
      </c>
      <c r="F604" s="87"/>
    </row>
    <row r="605" spans="1:6" ht="12.75">
      <c r="A605" s="87"/>
      <c r="B605" s="87"/>
      <c r="C605" s="87"/>
      <c r="D605" s="87"/>
      <c r="E605" s="87"/>
      <c r="F605" s="87"/>
    </row>
    <row r="606" spans="1:6" ht="51">
      <c r="A606" s="88" t="s">
        <v>6</v>
      </c>
      <c r="B606" s="88" t="s">
        <v>7</v>
      </c>
      <c r="C606" s="89" t="s">
        <v>8</v>
      </c>
      <c r="D606" s="88" t="s">
        <v>9</v>
      </c>
      <c r="E606" s="88" t="s">
        <v>10</v>
      </c>
      <c r="F606" s="88" t="s">
        <v>11</v>
      </c>
    </row>
    <row r="607" spans="1:6" ht="12.75">
      <c r="A607" s="87">
        <v>1</v>
      </c>
      <c r="B607" s="87" t="s">
        <v>260</v>
      </c>
      <c r="C607" s="87">
        <v>921</v>
      </c>
      <c r="D607" s="87" t="s">
        <v>504</v>
      </c>
      <c r="E607" s="90" t="s">
        <v>505</v>
      </c>
      <c r="F607" s="87">
        <v>15000</v>
      </c>
    </row>
    <row r="608" spans="1:6" ht="12.75">
      <c r="A608" s="87">
        <v>2</v>
      </c>
      <c r="B608" s="87" t="s">
        <v>345</v>
      </c>
      <c r="C608" s="87">
        <v>942</v>
      </c>
      <c r="D608" s="87" t="s">
        <v>506</v>
      </c>
      <c r="E608" s="90" t="s">
        <v>505</v>
      </c>
      <c r="F608" s="87">
        <v>57.35</v>
      </c>
    </row>
    <row r="609" spans="1:6" ht="12.75">
      <c r="A609" s="87">
        <v>3</v>
      </c>
      <c r="B609" s="87" t="s">
        <v>345</v>
      </c>
      <c r="C609" s="87">
        <v>941</v>
      </c>
      <c r="D609" s="87" t="s">
        <v>506</v>
      </c>
      <c r="E609" s="90" t="s">
        <v>505</v>
      </c>
      <c r="F609" s="87">
        <v>21633.45</v>
      </c>
    </row>
    <row r="610" spans="1:6" ht="13.5" thickBot="1">
      <c r="A610" s="103">
        <v>4</v>
      </c>
      <c r="B610" s="103" t="s">
        <v>231</v>
      </c>
      <c r="C610" s="103">
        <v>1027</v>
      </c>
      <c r="D610" s="103" t="s">
        <v>504</v>
      </c>
      <c r="E610" s="129" t="s">
        <v>505</v>
      </c>
      <c r="F610" s="103">
        <v>977.82</v>
      </c>
    </row>
    <row r="611" spans="1:6" ht="13.5" thickBot="1">
      <c r="A611" s="135"/>
      <c r="B611" s="133" t="s">
        <v>494</v>
      </c>
      <c r="C611" s="133"/>
      <c r="D611" s="133"/>
      <c r="E611" s="133"/>
      <c r="F611" s="131">
        <f>SUM(F607:F610)</f>
        <v>37668.62</v>
      </c>
    </row>
    <row r="612" spans="1:6" ht="12.75">
      <c r="A612" s="95"/>
      <c r="B612" s="95"/>
      <c r="C612" s="95"/>
      <c r="D612" s="95"/>
      <c r="E612" s="95"/>
      <c r="F612" s="95"/>
    </row>
    <row r="613" spans="1:6" ht="12.75">
      <c r="A613" s="87"/>
      <c r="B613" s="87"/>
      <c r="C613" s="87"/>
      <c r="D613" s="87"/>
      <c r="E613" s="87"/>
      <c r="F613" s="87"/>
    </row>
    <row r="614" spans="1:6" ht="12.75">
      <c r="A614" s="87"/>
      <c r="B614" s="87"/>
      <c r="C614" s="87"/>
      <c r="D614" s="87"/>
      <c r="E614" s="87"/>
      <c r="F614" s="87"/>
    </row>
    <row r="615" spans="1:6" ht="12.75">
      <c r="A615" s="87"/>
      <c r="B615" s="87"/>
      <c r="C615" s="87"/>
      <c r="D615" s="87"/>
      <c r="E615" s="87"/>
      <c r="F615" s="87"/>
    </row>
    <row r="616" spans="1:6" ht="12.75">
      <c r="A616" s="87"/>
      <c r="B616" s="136" t="s">
        <v>499</v>
      </c>
      <c r="C616" s="87"/>
      <c r="D616" s="87"/>
      <c r="E616" s="87"/>
      <c r="F616" s="87"/>
    </row>
    <row r="617" spans="1:6" ht="12.75">
      <c r="A617" s="87"/>
      <c r="B617" s="136"/>
      <c r="C617" s="87"/>
      <c r="D617" s="87"/>
      <c r="E617" s="87"/>
      <c r="F617" s="87"/>
    </row>
    <row r="618" spans="1:6" ht="12.75">
      <c r="A618" s="87"/>
      <c r="B618" s="136"/>
      <c r="C618" s="92" t="s">
        <v>47</v>
      </c>
      <c r="D618" s="93" t="s">
        <v>133</v>
      </c>
      <c r="E618" s="93" t="s">
        <v>456</v>
      </c>
      <c r="F618" s="87"/>
    </row>
    <row r="619" spans="1:6" ht="12.75">
      <c r="A619" s="87"/>
      <c r="B619" s="87"/>
      <c r="C619" s="87"/>
      <c r="D619" s="87"/>
      <c r="E619" s="87"/>
      <c r="F619" s="87"/>
    </row>
    <row r="620" spans="1:6" ht="51">
      <c r="A620" s="88" t="s">
        <v>6</v>
      </c>
      <c r="B620" s="88" t="s">
        <v>7</v>
      </c>
      <c r="C620" s="89" t="s">
        <v>8</v>
      </c>
      <c r="D620" s="88" t="s">
        <v>9</v>
      </c>
      <c r="E620" s="88" t="s">
        <v>10</v>
      </c>
      <c r="F620" s="88" t="s">
        <v>11</v>
      </c>
    </row>
    <row r="621" spans="1:6" ht="12.75">
      <c r="A621" s="87">
        <v>1</v>
      </c>
      <c r="B621" s="87" t="s">
        <v>507</v>
      </c>
      <c r="C621" s="87">
        <v>1838</v>
      </c>
      <c r="D621" s="87" t="s">
        <v>508</v>
      </c>
      <c r="E621" s="90" t="s">
        <v>505</v>
      </c>
      <c r="F621" s="87">
        <v>1410</v>
      </c>
    </row>
    <row r="622" spans="1:6" ht="12.75">
      <c r="A622" s="87">
        <v>2</v>
      </c>
      <c r="B622" s="87" t="s">
        <v>507</v>
      </c>
      <c r="C622" s="87">
        <v>1837</v>
      </c>
      <c r="D622" s="87" t="s">
        <v>509</v>
      </c>
      <c r="E622" s="90" t="s">
        <v>505</v>
      </c>
      <c r="F622" s="87">
        <v>831.75</v>
      </c>
    </row>
    <row r="623" spans="1:6" ht="12.75">
      <c r="A623" s="87">
        <v>3</v>
      </c>
      <c r="B623" s="87" t="s">
        <v>378</v>
      </c>
      <c r="C623" s="87">
        <v>1937</v>
      </c>
      <c r="D623" s="87" t="s">
        <v>508</v>
      </c>
      <c r="E623" s="90" t="s">
        <v>505</v>
      </c>
      <c r="F623" s="87">
        <v>5126.4</v>
      </c>
    </row>
    <row r="624" spans="1:6" ht="12.75">
      <c r="A624" s="87">
        <v>4</v>
      </c>
      <c r="B624" s="87" t="s">
        <v>379</v>
      </c>
      <c r="C624" s="87">
        <v>2013</v>
      </c>
      <c r="D624" s="87" t="s">
        <v>508</v>
      </c>
      <c r="E624" s="90" t="s">
        <v>505</v>
      </c>
      <c r="F624" s="87">
        <v>2112.5</v>
      </c>
    </row>
    <row r="625" spans="1:6" ht="12.75">
      <c r="A625" s="87">
        <v>5</v>
      </c>
      <c r="B625" s="87" t="s">
        <v>379</v>
      </c>
      <c r="C625" s="87">
        <v>2014</v>
      </c>
      <c r="D625" s="87" t="s">
        <v>508</v>
      </c>
      <c r="E625" s="90" t="s">
        <v>505</v>
      </c>
      <c r="F625" s="87">
        <v>1922.76</v>
      </c>
    </row>
    <row r="626" spans="1:6" ht="12.75">
      <c r="A626" s="87">
        <v>6</v>
      </c>
      <c r="B626" s="87" t="s">
        <v>394</v>
      </c>
      <c r="C626" s="87">
        <v>2542</v>
      </c>
      <c r="D626" s="87" t="s">
        <v>508</v>
      </c>
      <c r="E626" s="90" t="s">
        <v>505</v>
      </c>
      <c r="F626" s="87">
        <v>2563.2</v>
      </c>
    </row>
    <row r="627" spans="1:6" ht="12.75">
      <c r="A627" s="87">
        <v>7</v>
      </c>
      <c r="B627" s="87" t="s">
        <v>394</v>
      </c>
      <c r="C627" s="87">
        <v>2541</v>
      </c>
      <c r="D627" s="87" t="s">
        <v>508</v>
      </c>
      <c r="E627" s="90" t="s">
        <v>505</v>
      </c>
      <c r="F627" s="87">
        <v>10336.06</v>
      </c>
    </row>
    <row r="628" spans="1:6" ht="12.75">
      <c r="A628" s="87">
        <v>8</v>
      </c>
      <c r="B628" s="87" t="s">
        <v>394</v>
      </c>
      <c r="C628" s="87">
        <v>2543</v>
      </c>
      <c r="D628" s="87" t="s">
        <v>508</v>
      </c>
      <c r="E628" s="90" t="s">
        <v>505</v>
      </c>
      <c r="F628" s="87">
        <v>3202.88</v>
      </c>
    </row>
    <row r="629" spans="1:6" ht="12.75">
      <c r="A629" s="87">
        <v>9</v>
      </c>
      <c r="B629" s="87" t="s">
        <v>394</v>
      </c>
      <c r="C629" s="87">
        <v>2544</v>
      </c>
      <c r="D629" s="87" t="s">
        <v>508</v>
      </c>
      <c r="E629" s="90" t="s">
        <v>505</v>
      </c>
      <c r="F629" s="87">
        <v>6565.92</v>
      </c>
    </row>
    <row r="630" spans="1:6" ht="12.75">
      <c r="A630" s="87">
        <v>10</v>
      </c>
      <c r="B630" s="87" t="s">
        <v>394</v>
      </c>
      <c r="C630" s="87">
        <v>2545</v>
      </c>
      <c r="D630" s="87" t="s">
        <v>509</v>
      </c>
      <c r="E630" s="90" t="s">
        <v>505</v>
      </c>
      <c r="F630" s="87">
        <v>1800</v>
      </c>
    </row>
    <row r="631" spans="1:6" ht="13.5" thickBot="1">
      <c r="A631" s="103">
        <v>11</v>
      </c>
      <c r="B631" s="103" t="s">
        <v>394</v>
      </c>
      <c r="C631" s="103">
        <v>2546</v>
      </c>
      <c r="D631" s="103" t="s">
        <v>509</v>
      </c>
      <c r="E631" s="129" t="s">
        <v>505</v>
      </c>
      <c r="F631" s="103">
        <v>105.61</v>
      </c>
    </row>
    <row r="632" spans="1:6" ht="13.5" thickBot="1">
      <c r="A632" s="135"/>
      <c r="B632" s="133" t="s">
        <v>479</v>
      </c>
      <c r="C632" s="133"/>
      <c r="D632" s="133"/>
      <c r="E632" s="133"/>
      <c r="F632" s="131">
        <f>SUM(F621:F631)</f>
        <v>35977.08</v>
      </c>
    </row>
    <row r="633" spans="1:6" ht="12.75">
      <c r="A633" s="95"/>
      <c r="B633" s="95"/>
      <c r="C633" s="95"/>
      <c r="D633" s="95"/>
      <c r="E633" s="95"/>
      <c r="F633" s="95"/>
    </row>
    <row r="634" spans="1:6" ht="12.75">
      <c r="A634" s="87"/>
      <c r="B634" s="87"/>
      <c r="C634" s="87"/>
      <c r="D634" s="87"/>
      <c r="E634" s="87"/>
      <c r="F634" s="87"/>
    </row>
    <row r="635" spans="1:6" ht="12.75">
      <c r="A635" s="87"/>
      <c r="B635" s="87"/>
      <c r="C635" s="87"/>
      <c r="D635" s="87"/>
      <c r="E635" s="87"/>
      <c r="F635" s="87"/>
    </row>
    <row r="636" spans="1:6" ht="12.75">
      <c r="A636" s="87"/>
      <c r="B636" s="87"/>
      <c r="C636" s="87"/>
      <c r="D636" s="87"/>
      <c r="E636" s="87"/>
      <c r="F636" s="87"/>
    </row>
    <row r="637" spans="1:6" ht="12.75">
      <c r="A637" s="87"/>
      <c r="B637" s="87"/>
      <c r="C637" s="87"/>
      <c r="D637" s="87"/>
      <c r="E637" s="87"/>
      <c r="F637" s="87"/>
    </row>
    <row r="638" spans="1:6" ht="12.75">
      <c r="A638" s="87"/>
      <c r="B638" s="87"/>
      <c r="C638" s="87"/>
      <c r="D638" s="87"/>
      <c r="E638" s="87"/>
      <c r="F638" s="87"/>
    </row>
    <row r="639" spans="1:6" ht="12.75">
      <c r="A639" s="87"/>
      <c r="B639" s="87"/>
      <c r="C639" s="87"/>
      <c r="D639" s="87"/>
      <c r="E639" s="87"/>
      <c r="F639" s="87"/>
    </row>
    <row r="640" spans="1:6" ht="12.75">
      <c r="A640" s="87"/>
      <c r="B640" s="87"/>
      <c r="C640" s="87"/>
      <c r="D640" s="87"/>
      <c r="E640" s="87"/>
      <c r="F640" s="87"/>
    </row>
    <row r="641" spans="1:6" ht="12.75">
      <c r="A641" s="87"/>
      <c r="B641" s="87"/>
      <c r="C641" s="87"/>
      <c r="D641" s="87"/>
      <c r="E641" s="87"/>
      <c r="F641" s="87"/>
    </row>
    <row r="642" spans="1:6" ht="12.75">
      <c r="A642" s="87"/>
      <c r="B642" s="87"/>
      <c r="C642" s="87"/>
      <c r="D642" s="87"/>
      <c r="E642" s="87"/>
      <c r="F642" s="87"/>
    </row>
    <row r="643" spans="1:6" ht="12.75">
      <c r="A643" s="87"/>
      <c r="B643" s="87"/>
      <c r="C643" s="87"/>
      <c r="D643" s="87"/>
      <c r="E643" s="87"/>
      <c r="F643" s="87"/>
    </row>
    <row r="644" spans="1:6" ht="12.75">
      <c r="A644" s="87"/>
      <c r="B644" s="87"/>
      <c r="C644" s="87"/>
      <c r="D644" s="87"/>
      <c r="E644" s="87"/>
      <c r="F644" s="87"/>
    </row>
    <row r="645" spans="1:6" ht="12.75">
      <c r="A645" s="87"/>
      <c r="B645" s="87"/>
      <c r="C645" s="87"/>
      <c r="D645" s="87"/>
      <c r="E645" s="87"/>
      <c r="F645" s="87"/>
    </row>
    <row r="646" spans="1:6" ht="12.75">
      <c r="A646" s="87"/>
      <c r="B646" s="87"/>
      <c r="C646" s="87"/>
      <c r="D646" s="87"/>
      <c r="E646" s="87"/>
      <c r="F646" s="87"/>
    </row>
    <row r="647" spans="1:6" ht="12.75">
      <c r="A647" s="87"/>
      <c r="B647" s="87"/>
      <c r="C647" s="87"/>
      <c r="D647" s="87"/>
      <c r="E647" s="87"/>
      <c r="F647" s="87"/>
    </row>
    <row r="648" spans="1:6" ht="12.75">
      <c r="A648" s="87"/>
      <c r="B648" s="87"/>
      <c r="C648" s="87"/>
      <c r="D648" s="87"/>
      <c r="E648" s="87"/>
      <c r="F648" s="87"/>
    </row>
    <row r="649" spans="1:6" ht="12.75">
      <c r="A649" s="87"/>
      <c r="B649" s="87"/>
      <c r="C649" s="87"/>
      <c r="D649" s="87"/>
      <c r="E649" s="87"/>
      <c r="F649" s="87"/>
    </row>
    <row r="650" spans="1:6" ht="12.75">
      <c r="A650" s="87"/>
      <c r="B650" s="87"/>
      <c r="C650" s="87"/>
      <c r="D650" s="87"/>
      <c r="E650" s="87"/>
      <c r="F650" s="87"/>
    </row>
    <row r="651" spans="1:6" ht="12.75">
      <c r="A651" s="87"/>
      <c r="B651" s="87"/>
      <c r="C651" s="87"/>
      <c r="D651" s="87"/>
      <c r="E651" s="87"/>
      <c r="F651" s="87"/>
    </row>
    <row r="652" spans="1:6" ht="12.75">
      <c r="A652" s="87"/>
      <c r="B652" s="87"/>
      <c r="C652" s="87"/>
      <c r="D652" s="87"/>
      <c r="E652" s="87"/>
      <c r="F652" s="87"/>
    </row>
    <row r="653" spans="1:6" ht="12.75">
      <c r="A653" s="87"/>
      <c r="B653" s="87"/>
      <c r="C653" s="87"/>
      <c r="D653" s="87"/>
      <c r="E653" s="87"/>
      <c r="F653" s="87"/>
    </row>
    <row r="654" spans="1:6" ht="12.75">
      <c r="A654" s="87"/>
      <c r="B654" s="87"/>
      <c r="C654" s="87"/>
      <c r="D654" s="87"/>
      <c r="E654" s="87"/>
      <c r="F654" s="87"/>
    </row>
    <row r="655" spans="1:6" ht="12.75">
      <c r="A655" s="87"/>
      <c r="B655" s="87"/>
      <c r="C655" s="87"/>
      <c r="D655" s="87"/>
      <c r="E655" s="87"/>
      <c r="F655" s="87"/>
    </row>
    <row r="656" spans="1:6" ht="12.75">
      <c r="A656" s="87"/>
      <c r="B656" s="87"/>
      <c r="C656" s="87"/>
      <c r="D656" s="87"/>
      <c r="E656" s="87"/>
      <c r="F656" s="87"/>
    </row>
    <row r="657" spans="1:6" ht="12.75">
      <c r="A657" s="87"/>
      <c r="B657" s="87"/>
      <c r="C657" s="87"/>
      <c r="D657" s="87"/>
      <c r="E657" s="87"/>
      <c r="F657" s="87"/>
    </row>
    <row r="658" spans="1:6" ht="12.75">
      <c r="A658" s="87"/>
      <c r="B658" s="87"/>
      <c r="C658" s="87"/>
      <c r="D658" s="87"/>
      <c r="E658" s="87"/>
      <c r="F658" s="87"/>
    </row>
    <row r="659" spans="1:6" ht="12.75">
      <c r="A659" s="87"/>
      <c r="B659" s="87"/>
      <c r="C659" s="87"/>
      <c r="D659" s="87"/>
      <c r="E659" s="87"/>
      <c r="F659" s="87"/>
    </row>
    <row r="660" spans="1:6" ht="12.75">
      <c r="A660" s="87"/>
      <c r="B660" s="87"/>
      <c r="C660" s="87"/>
      <c r="D660" s="87"/>
      <c r="E660" s="87"/>
      <c r="F660" s="87"/>
    </row>
    <row r="661" spans="1:6" ht="12.75">
      <c r="A661" s="87"/>
      <c r="B661" s="87"/>
      <c r="C661" s="87"/>
      <c r="D661" s="87"/>
      <c r="E661" s="87"/>
      <c r="F661" s="87"/>
    </row>
    <row r="662" spans="1:6" ht="12.75">
      <c r="A662" s="87"/>
      <c r="B662" s="87"/>
      <c r="C662" s="87"/>
      <c r="D662" s="87"/>
      <c r="E662" s="87"/>
      <c r="F662" s="87"/>
    </row>
    <row r="663" spans="1:6" ht="12.75">
      <c r="A663" s="87"/>
      <c r="B663" s="87"/>
      <c r="C663" s="87"/>
      <c r="D663" s="87"/>
      <c r="E663" s="87"/>
      <c r="F663" s="87"/>
    </row>
    <row r="664" spans="1:6" ht="12.75">
      <c r="A664" s="87"/>
      <c r="B664" s="87"/>
      <c r="C664" s="87"/>
      <c r="D664" s="87"/>
      <c r="E664" s="87"/>
      <c r="F664" s="87"/>
    </row>
    <row r="665" spans="1:6" ht="12.75">
      <c r="A665" s="87"/>
      <c r="B665" s="87"/>
      <c r="C665" s="87"/>
      <c r="D665" s="87"/>
      <c r="E665" s="87"/>
      <c r="F665" s="87"/>
    </row>
    <row r="666" spans="1:6" ht="12.75">
      <c r="A666" s="87"/>
      <c r="B666" s="87"/>
      <c r="C666" s="87"/>
      <c r="D666" s="87"/>
      <c r="E666" s="87"/>
      <c r="F666" s="87"/>
    </row>
    <row r="667" spans="1:6" ht="12.75">
      <c r="A667" s="87"/>
      <c r="B667" s="87"/>
      <c r="C667" s="87"/>
      <c r="D667" s="87"/>
      <c r="E667" s="87"/>
      <c r="F667" s="87"/>
    </row>
    <row r="668" spans="1:6" ht="12.75">
      <c r="A668" s="87"/>
      <c r="B668" s="87"/>
      <c r="C668" s="87"/>
      <c r="D668" s="87"/>
      <c r="E668" s="87"/>
      <c r="F668" s="87"/>
    </row>
    <row r="669" spans="1:6" ht="12.75">
      <c r="A669" s="87"/>
      <c r="B669" s="87"/>
      <c r="C669" s="87"/>
      <c r="D669" s="87"/>
      <c r="E669" s="87"/>
      <c r="F669" s="87"/>
    </row>
    <row r="670" spans="1:6" ht="12.75">
      <c r="A670" s="87"/>
      <c r="B670" s="87"/>
      <c r="C670" s="87"/>
      <c r="D670" s="87"/>
      <c r="E670" s="87"/>
      <c r="F670" s="87"/>
    </row>
    <row r="671" spans="1:6" ht="12.75">
      <c r="A671" s="87"/>
      <c r="B671" s="87"/>
      <c r="C671" s="87"/>
      <c r="D671" s="87"/>
      <c r="E671" s="87"/>
      <c r="F671" s="87"/>
    </row>
    <row r="672" spans="1:6" ht="12.75">
      <c r="A672" s="87"/>
      <c r="B672" s="87"/>
      <c r="C672" s="87"/>
      <c r="D672" s="87"/>
      <c r="E672" s="87"/>
      <c r="F672" s="87"/>
    </row>
    <row r="673" spans="1:6" ht="12.75">
      <c r="A673" s="87"/>
      <c r="B673" s="87"/>
      <c r="C673" s="87"/>
      <c r="D673" s="87"/>
      <c r="E673" s="87"/>
      <c r="F673" s="87"/>
    </row>
    <row r="674" spans="1:6" ht="12.75">
      <c r="A674" s="87"/>
      <c r="B674" s="87"/>
      <c r="C674" s="87"/>
      <c r="D674" s="87"/>
      <c r="E674" s="87"/>
      <c r="F674" s="87"/>
    </row>
    <row r="675" spans="1:6" ht="12.75">
      <c r="A675" s="87"/>
      <c r="B675" s="87"/>
      <c r="C675" s="87"/>
      <c r="D675" s="87"/>
      <c r="E675" s="87"/>
      <c r="F675" s="87"/>
    </row>
    <row r="676" spans="1:6" ht="12.75">
      <c r="A676" s="87"/>
      <c r="B676" s="87"/>
      <c r="C676" s="87"/>
      <c r="D676" s="87"/>
      <c r="E676" s="87"/>
      <c r="F676" s="87"/>
    </row>
    <row r="677" spans="1:6" ht="12.75">
      <c r="A677" s="87"/>
      <c r="B677" s="87"/>
      <c r="C677" s="87"/>
      <c r="D677" s="87"/>
      <c r="E677" s="87"/>
      <c r="F677" s="87"/>
    </row>
    <row r="678" spans="1:6" ht="12.75">
      <c r="A678" s="87"/>
      <c r="B678" s="87"/>
      <c r="C678" s="87"/>
      <c r="D678" s="87"/>
      <c r="E678" s="87"/>
      <c r="F678" s="87"/>
    </row>
    <row r="679" spans="1:6" ht="12.75">
      <c r="A679" s="87"/>
      <c r="B679" s="87"/>
      <c r="C679" s="87"/>
      <c r="D679" s="87"/>
      <c r="E679" s="87"/>
      <c r="F679" s="87"/>
    </row>
    <row r="680" spans="1:6" ht="12.75">
      <c r="A680" s="87"/>
      <c r="B680" s="87"/>
      <c r="C680" s="87"/>
      <c r="D680" s="87"/>
      <c r="E680" s="87"/>
      <c r="F680" s="87"/>
    </row>
    <row r="681" spans="1:6" ht="12.75">
      <c r="A681" s="87"/>
      <c r="B681" s="87"/>
      <c r="C681" s="87"/>
      <c r="D681" s="87"/>
      <c r="E681" s="87"/>
      <c r="F681" s="87"/>
    </row>
    <row r="682" spans="1:6" ht="12.75">
      <c r="A682" s="87"/>
      <c r="B682" s="87"/>
      <c r="C682" s="87"/>
      <c r="D682" s="87"/>
      <c r="E682" s="87"/>
      <c r="F682" s="87"/>
    </row>
    <row r="683" spans="1:6" ht="12.75">
      <c r="A683" s="87"/>
      <c r="B683" s="87"/>
      <c r="C683" s="87"/>
      <c r="D683" s="87"/>
      <c r="E683" s="87"/>
      <c r="F683" s="87"/>
    </row>
    <row r="684" spans="1:6" ht="12.75">
      <c r="A684" s="87"/>
      <c r="B684" s="87"/>
      <c r="C684" s="87"/>
      <c r="D684" s="87"/>
      <c r="E684" s="87"/>
      <c r="F684" s="87"/>
    </row>
    <row r="685" spans="1:6" ht="12.75">
      <c r="A685" s="87"/>
      <c r="B685" s="87"/>
      <c r="C685" s="87"/>
      <c r="D685" s="87"/>
      <c r="E685" s="87"/>
      <c r="F685" s="87"/>
    </row>
    <row r="686" spans="1:6" ht="12.75">
      <c r="A686" s="87"/>
      <c r="B686" s="87"/>
      <c r="C686" s="87"/>
      <c r="D686" s="87"/>
      <c r="E686" s="87"/>
      <c r="F686" s="87"/>
    </row>
    <row r="687" spans="1:6" ht="12.75">
      <c r="A687" s="87"/>
      <c r="B687" s="87"/>
      <c r="C687" s="87"/>
      <c r="D687" s="87"/>
      <c r="E687" s="87"/>
      <c r="F687" s="87"/>
    </row>
    <row r="688" spans="1:6" ht="12.75">
      <c r="A688" s="87"/>
      <c r="B688" s="87"/>
      <c r="C688" s="87"/>
      <c r="D688" s="87"/>
      <c r="E688" s="87"/>
      <c r="F688" s="87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7"/>
  <sheetViews>
    <sheetView tabSelected="1" workbookViewId="0" topLeftCell="A1">
      <selection activeCell="D32" sqref="D32"/>
    </sheetView>
  </sheetViews>
  <sheetFormatPr defaultColWidth="9.140625" defaultRowHeight="12.75"/>
  <cols>
    <col min="2" max="2" width="10.140625" style="0" bestFit="1" customWidth="1"/>
    <col min="3" max="3" width="16.57421875" style="0" customWidth="1"/>
    <col min="4" max="4" width="27.140625" style="0" customWidth="1"/>
    <col min="5" max="5" width="71.7109375" style="0" customWidth="1"/>
    <col min="6" max="6" width="17.7109375" style="0" customWidth="1"/>
  </cols>
  <sheetData>
    <row r="1" spans="1:6" s="14" customFormat="1" ht="12.75">
      <c r="A1" s="48" t="s">
        <v>109</v>
      </c>
      <c r="B1" s="169"/>
      <c r="C1" s="49"/>
      <c r="D1" s="49"/>
      <c r="E1" s="169"/>
      <c r="F1" s="169"/>
    </row>
    <row r="2" spans="1:6" s="14" customFormat="1" ht="14.25">
      <c r="A2" s="47"/>
      <c r="B2" s="169"/>
      <c r="C2" s="169"/>
      <c r="D2" s="169"/>
      <c r="E2" s="169"/>
      <c r="F2" s="169"/>
    </row>
    <row r="3" spans="1:6" s="14" customFormat="1" ht="12.75">
      <c r="A3" s="48" t="s">
        <v>513</v>
      </c>
      <c r="B3" s="49"/>
      <c r="C3" s="169"/>
      <c r="D3" s="49"/>
      <c r="E3" s="169"/>
      <c r="F3" s="169"/>
    </row>
    <row r="4" spans="1:6" s="14" customFormat="1" ht="12.75">
      <c r="A4" s="48" t="s">
        <v>514</v>
      </c>
      <c r="B4" s="49"/>
      <c r="C4" s="169"/>
      <c r="D4" s="49"/>
      <c r="E4" s="169"/>
      <c r="F4" s="49"/>
    </row>
    <row r="5" spans="1:6" s="14" customFormat="1" ht="12.75">
      <c r="A5" s="48"/>
      <c r="B5" s="49"/>
      <c r="C5" s="169"/>
      <c r="D5" s="49"/>
      <c r="E5" s="169"/>
      <c r="F5" s="49"/>
    </row>
    <row r="6" spans="1:6" s="14" customFormat="1" ht="12.75">
      <c r="A6" s="48"/>
      <c r="B6" s="49"/>
      <c r="C6" s="39" t="s">
        <v>47</v>
      </c>
      <c r="D6" s="4" t="s">
        <v>110</v>
      </c>
      <c r="E6" s="169"/>
      <c r="F6" s="49"/>
    </row>
    <row r="7" spans="1:6" s="14" customFormat="1" ht="12.75">
      <c r="A7" s="169"/>
      <c r="B7" s="169"/>
      <c r="C7" s="169"/>
      <c r="D7" s="169"/>
      <c r="E7" s="169"/>
      <c r="F7" s="169"/>
    </row>
    <row r="8" spans="1:6" s="14" customFormat="1" ht="51">
      <c r="A8" s="170" t="s">
        <v>6</v>
      </c>
      <c r="B8" s="170" t="s">
        <v>7</v>
      </c>
      <c r="C8" s="171" t="s">
        <v>8</v>
      </c>
      <c r="D8" s="170" t="s">
        <v>15</v>
      </c>
      <c r="E8" s="170" t="s">
        <v>16</v>
      </c>
      <c r="F8" s="172" t="s">
        <v>17</v>
      </c>
    </row>
    <row r="9" spans="1:6" s="14" customFormat="1" ht="12.75">
      <c r="A9" s="173">
        <v>1</v>
      </c>
      <c r="B9" s="174">
        <v>42377</v>
      </c>
      <c r="C9" s="175">
        <v>42620</v>
      </c>
      <c r="D9" s="176" t="s">
        <v>152</v>
      </c>
      <c r="E9" s="177" t="s">
        <v>515</v>
      </c>
      <c r="F9" s="178">
        <v>4881536</v>
      </c>
    </row>
    <row r="10" spans="1:6" ht="12.75">
      <c r="A10" s="87">
        <v>2</v>
      </c>
      <c r="B10" s="174" t="s">
        <v>516</v>
      </c>
      <c r="C10" s="179" t="s">
        <v>517</v>
      </c>
      <c r="D10" s="87" t="s">
        <v>518</v>
      </c>
      <c r="E10" s="177" t="s">
        <v>519</v>
      </c>
      <c r="F10" s="158">
        <v>3422634</v>
      </c>
    </row>
    <row r="11" spans="1:6" ht="12.75">
      <c r="A11" s="87">
        <v>3</v>
      </c>
      <c r="B11" s="174" t="s">
        <v>520</v>
      </c>
      <c r="C11" s="179" t="s">
        <v>521</v>
      </c>
      <c r="D11" s="176" t="s">
        <v>152</v>
      </c>
      <c r="E11" s="177" t="s">
        <v>522</v>
      </c>
      <c r="F11" s="158">
        <v>4679647</v>
      </c>
    </row>
    <row r="12" spans="1:6" ht="12.75">
      <c r="A12" s="87">
        <v>4</v>
      </c>
      <c r="B12" s="174" t="s">
        <v>523</v>
      </c>
      <c r="C12" s="179">
        <v>164</v>
      </c>
      <c r="D12" s="87" t="s">
        <v>524</v>
      </c>
      <c r="E12" s="180" t="s">
        <v>525</v>
      </c>
      <c r="F12" s="158">
        <v>245</v>
      </c>
    </row>
    <row r="13" spans="1:6" ht="12.75">
      <c r="A13" s="87">
        <v>5</v>
      </c>
      <c r="B13" s="174" t="s">
        <v>523</v>
      </c>
      <c r="C13" s="179">
        <v>47747</v>
      </c>
      <c r="D13" s="87" t="s">
        <v>524</v>
      </c>
      <c r="E13" s="180" t="s">
        <v>526</v>
      </c>
      <c r="F13" s="158">
        <v>2681</v>
      </c>
    </row>
    <row r="14" spans="1:6" ht="12.75">
      <c r="A14" s="87">
        <v>6</v>
      </c>
      <c r="B14" s="174" t="s">
        <v>527</v>
      </c>
      <c r="C14" s="179" t="s">
        <v>528</v>
      </c>
      <c r="D14" s="176" t="s">
        <v>152</v>
      </c>
      <c r="E14" s="177" t="s">
        <v>529</v>
      </c>
      <c r="F14" s="158">
        <v>4780140</v>
      </c>
    </row>
    <row r="15" spans="1:6" ht="12.75">
      <c r="A15" s="87">
        <v>7</v>
      </c>
      <c r="B15" s="174" t="s">
        <v>530</v>
      </c>
      <c r="C15" s="179">
        <v>190</v>
      </c>
      <c r="D15" s="87" t="s">
        <v>49</v>
      </c>
      <c r="E15" s="180" t="s">
        <v>531</v>
      </c>
      <c r="F15" s="158">
        <v>54868</v>
      </c>
    </row>
    <row r="16" spans="1:6" ht="12.75">
      <c r="A16" s="87">
        <f>A15+1</f>
        <v>8</v>
      </c>
      <c r="B16" s="174" t="s">
        <v>532</v>
      </c>
      <c r="C16" s="181" t="s">
        <v>533</v>
      </c>
      <c r="D16" s="176" t="s">
        <v>152</v>
      </c>
      <c r="E16" s="177" t="s">
        <v>534</v>
      </c>
      <c r="F16" s="158">
        <v>1650331</v>
      </c>
    </row>
    <row r="17" spans="1:6" ht="12.75">
      <c r="A17" s="87">
        <f aca="true" t="shared" si="0" ref="A17:A28">A16+1</f>
        <v>9</v>
      </c>
      <c r="B17" s="174">
        <v>22.012016</v>
      </c>
      <c r="C17" s="181" t="s">
        <v>535</v>
      </c>
      <c r="D17" s="176" t="s">
        <v>152</v>
      </c>
      <c r="E17" s="180" t="s">
        <v>536</v>
      </c>
      <c r="F17" s="158">
        <v>3220</v>
      </c>
    </row>
    <row r="18" spans="1:6" ht="12.75">
      <c r="A18" s="87">
        <f t="shared" si="0"/>
        <v>10</v>
      </c>
      <c r="B18" s="174" t="s">
        <v>537</v>
      </c>
      <c r="C18" s="181">
        <v>725</v>
      </c>
      <c r="D18" s="87" t="s">
        <v>49</v>
      </c>
      <c r="E18" s="180" t="s">
        <v>531</v>
      </c>
      <c r="F18" s="158">
        <v>67719</v>
      </c>
    </row>
    <row r="19" spans="1:6" ht="12.75">
      <c r="A19" s="87">
        <f t="shared" si="0"/>
        <v>11</v>
      </c>
      <c r="B19" s="174" t="s">
        <v>537</v>
      </c>
      <c r="C19" s="181">
        <v>726</v>
      </c>
      <c r="D19" s="176" t="s">
        <v>538</v>
      </c>
      <c r="E19" s="180" t="s">
        <v>539</v>
      </c>
      <c r="F19" s="158">
        <v>31420</v>
      </c>
    </row>
    <row r="20" spans="1:6" ht="12.75">
      <c r="A20" s="87">
        <f t="shared" si="0"/>
        <v>12</v>
      </c>
      <c r="B20" s="174" t="s">
        <v>540</v>
      </c>
      <c r="C20" s="181" t="s">
        <v>541</v>
      </c>
      <c r="D20" s="176" t="s">
        <v>542</v>
      </c>
      <c r="E20" s="180" t="s">
        <v>543</v>
      </c>
      <c r="F20" s="158">
        <v>4677</v>
      </c>
    </row>
    <row r="21" spans="1:6" ht="12.75">
      <c r="A21" s="87">
        <f t="shared" si="0"/>
        <v>13</v>
      </c>
      <c r="B21" s="174" t="s">
        <v>540</v>
      </c>
      <c r="C21" s="181" t="s">
        <v>544</v>
      </c>
      <c r="D21" s="176" t="s">
        <v>545</v>
      </c>
      <c r="E21" s="180" t="s">
        <v>543</v>
      </c>
      <c r="F21" s="158">
        <v>2347</v>
      </c>
    </row>
    <row r="22" spans="1:6" ht="12.75">
      <c r="A22" s="87">
        <f t="shared" si="0"/>
        <v>14</v>
      </c>
      <c r="B22" s="174" t="s">
        <v>540</v>
      </c>
      <c r="C22" s="181" t="s">
        <v>546</v>
      </c>
      <c r="D22" s="176" t="s">
        <v>547</v>
      </c>
      <c r="E22" s="181"/>
      <c r="F22" s="158">
        <v>231</v>
      </c>
    </row>
    <row r="23" spans="1:6" ht="12.75">
      <c r="A23" s="87">
        <f t="shared" si="0"/>
        <v>15</v>
      </c>
      <c r="B23" s="174" t="s">
        <v>540</v>
      </c>
      <c r="C23" s="181" t="s">
        <v>548</v>
      </c>
      <c r="D23" s="176" t="s">
        <v>549</v>
      </c>
      <c r="E23" s="181"/>
      <c r="F23" s="158">
        <v>394</v>
      </c>
    </row>
    <row r="24" spans="1:6" ht="12.75">
      <c r="A24" s="87">
        <f t="shared" si="0"/>
        <v>16</v>
      </c>
      <c r="B24" s="174" t="s">
        <v>540</v>
      </c>
      <c r="C24" s="181">
        <v>773</v>
      </c>
      <c r="D24" s="176" t="s">
        <v>550</v>
      </c>
      <c r="E24" s="181"/>
      <c r="F24" s="158">
        <v>4</v>
      </c>
    </row>
    <row r="25" spans="1:6" ht="12.75">
      <c r="A25" s="87">
        <f t="shared" si="0"/>
        <v>17</v>
      </c>
      <c r="B25" s="174" t="s">
        <v>540</v>
      </c>
      <c r="C25" s="181" t="s">
        <v>551</v>
      </c>
      <c r="D25" s="176" t="s">
        <v>552</v>
      </c>
      <c r="E25" s="181"/>
      <c r="F25" s="158">
        <v>397</v>
      </c>
    </row>
    <row r="26" spans="1:6" ht="12.75">
      <c r="A26" s="87">
        <f t="shared" si="0"/>
        <v>18</v>
      </c>
      <c r="B26" s="174" t="s">
        <v>540</v>
      </c>
      <c r="C26" s="181">
        <v>789</v>
      </c>
      <c r="D26" s="176" t="s">
        <v>266</v>
      </c>
      <c r="E26" s="182" t="s">
        <v>553</v>
      </c>
      <c r="F26" s="183">
        <v>17059.58</v>
      </c>
    </row>
    <row r="27" spans="1:6" ht="12.75">
      <c r="A27" s="87">
        <f t="shared" si="0"/>
        <v>19</v>
      </c>
      <c r="B27" s="174" t="s">
        <v>540</v>
      </c>
      <c r="C27" s="181">
        <v>876</v>
      </c>
      <c r="D27" s="176" t="s">
        <v>554</v>
      </c>
      <c r="E27" s="181" t="s">
        <v>555</v>
      </c>
      <c r="F27" s="158">
        <v>404</v>
      </c>
    </row>
    <row r="28" spans="1:6" ht="12.75">
      <c r="A28" s="87">
        <f t="shared" si="0"/>
        <v>20</v>
      </c>
      <c r="B28" s="174" t="s">
        <v>556</v>
      </c>
      <c r="C28" s="181">
        <v>892</v>
      </c>
      <c r="D28" s="176" t="s">
        <v>554</v>
      </c>
      <c r="E28" s="181" t="s">
        <v>557</v>
      </c>
      <c r="F28" s="158">
        <v>11510</v>
      </c>
    </row>
    <row r="29" spans="1:6" ht="12.75">
      <c r="A29" s="91" t="s">
        <v>371</v>
      </c>
      <c r="B29" s="184"/>
      <c r="C29" s="91"/>
      <c r="D29" s="91"/>
      <c r="E29" s="185"/>
      <c r="F29" s="186">
        <f>SUM(F9:F28)</f>
        <v>19611464.58</v>
      </c>
    </row>
    <row r="30" spans="2:6" ht="12.75">
      <c r="B30" s="187"/>
      <c r="F30" s="188"/>
    </row>
    <row r="31" spans="2:6" ht="12.75">
      <c r="B31" s="187"/>
      <c r="F31" s="188"/>
    </row>
    <row r="32" spans="2:6" ht="12.75">
      <c r="B32" s="187"/>
      <c r="F32" s="188"/>
    </row>
    <row r="33" spans="2:6" ht="12.75">
      <c r="B33" s="187"/>
      <c r="F33" s="188"/>
    </row>
    <row r="34" spans="2:6" ht="12.75">
      <c r="B34" s="187"/>
      <c r="F34" s="188"/>
    </row>
    <row r="35" spans="1:6" ht="12.75">
      <c r="A35" s="48" t="s">
        <v>558</v>
      </c>
      <c r="B35" s="49"/>
      <c r="C35" s="169"/>
      <c r="D35" s="49"/>
      <c r="E35" s="169"/>
      <c r="F35" s="169"/>
    </row>
    <row r="36" spans="1:6" ht="12.75">
      <c r="A36" s="48" t="s">
        <v>514</v>
      </c>
      <c r="B36" s="49"/>
      <c r="C36" s="169"/>
      <c r="D36" s="49"/>
      <c r="E36" s="169"/>
      <c r="F36" s="49"/>
    </row>
    <row r="37" spans="1:6" ht="12.75">
      <c r="A37" s="48"/>
      <c r="B37" s="49"/>
      <c r="C37" s="169"/>
      <c r="D37" s="49"/>
      <c r="E37" s="169"/>
      <c r="F37" s="49"/>
    </row>
    <row r="38" spans="1:6" ht="12.75">
      <c r="A38" s="48"/>
      <c r="B38" s="49"/>
      <c r="C38" s="39" t="s">
        <v>47</v>
      </c>
      <c r="D38" s="4" t="s">
        <v>110</v>
      </c>
      <c r="E38" s="169"/>
      <c r="F38" s="49"/>
    </row>
    <row r="39" spans="1:6" ht="12.75">
      <c r="A39" s="169"/>
      <c r="B39" s="169"/>
      <c r="C39" s="169"/>
      <c r="D39" s="169"/>
      <c r="E39" s="169"/>
      <c r="F39" s="169"/>
    </row>
    <row r="40" spans="1:6" ht="51">
      <c r="A40" s="170" t="s">
        <v>6</v>
      </c>
      <c r="B40" s="170" t="s">
        <v>7</v>
      </c>
      <c r="C40" s="171" t="s">
        <v>8</v>
      </c>
      <c r="D40" s="170" t="s">
        <v>15</v>
      </c>
      <c r="E40" s="170" t="s">
        <v>16</v>
      </c>
      <c r="F40" s="172" t="s">
        <v>17</v>
      </c>
    </row>
    <row r="41" spans="1:6" ht="12.75">
      <c r="A41" s="87"/>
      <c r="B41" s="174" t="s">
        <v>559</v>
      </c>
      <c r="C41" s="189">
        <v>42401</v>
      </c>
      <c r="D41" s="87" t="s">
        <v>152</v>
      </c>
      <c r="E41" s="87" t="s">
        <v>366</v>
      </c>
      <c r="F41" s="183">
        <v>10423644</v>
      </c>
    </row>
    <row r="42" spans="1:6" ht="12.75">
      <c r="A42" s="87"/>
      <c r="B42" s="174" t="s">
        <v>516</v>
      </c>
      <c r="C42" s="87" t="s">
        <v>560</v>
      </c>
      <c r="D42" s="87" t="s">
        <v>561</v>
      </c>
      <c r="E42" s="87" t="s">
        <v>562</v>
      </c>
      <c r="F42" s="183">
        <v>31290225</v>
      </c>
    </row>
    <row r="43" spans="1:6" ht="12.75">
      <c r="A43" s="87"/>
      <c r="B43" s="174" t="s">
        <v>563</v>
      </c>
      <c r="C43" s="87" t="s">
        <v>564</v>
      </c>
      <c r="D43" s="87" t="s">
        <v>152</v>
      </c>
      <c r="E43" s="87" t="s">
        <v>565</v>
      </c>
      <c r="F43" s="183">
        <v>10423644</v>
      </c>
    </row>
    <row r="44" spans="1:6" ht="12.75">
      <c r="A44" s="87"/>
      <c r="B44" s="174" t="s">
        <v>527</v>
      </c>
      <c r="C44" s="87" t="s">
        <v>566</v>
      </c>
      <c r="D44" s="87" t="s">
        <v>152</v>
      </c>
      <c r="E44" s="87" t="s">
        <v>567</v>
      </c>
      <c r="F44" s="183">
        <v>6669333</v>
      </c>
    </row>
    <row r="45" spans="1:6" ht="12.75">
      <c r="A45" s="87"/>
      <c r="B45" s="174" t="s">
        <v>568</v>
      </c>
      <c r="C45" s="87">
        <v>189</v>
      </c>
      <c r="D45" s="87" t="s">
        <v>152</v>
      </c>
      <c r="E45" s="87" t="s">
        <v>567</v>
      </c>
      <c r="F45" s="183">
        <v>3754311</v>
      </c>
    </row>
    <row r="46" spans="1:6" ht="12.75">
      <c r="A46" s="87"/>
      <c r="B46" s="174" t="s">
        <v>569</v>
      </c>
      <c r="C46" s="87" t="s">
        <v>570</v>
      </c>
      <c r="D46" s="87" t="s">
        <v>152</v>
      </c>
      <c r="E46" s="87" t="s">
        <v>571</v>
      </c>
      <c r="F46" s="183">
        <v>3819556</v>
      </c>
    </row>
    <row r="47" spans="1:6" ht="12.75">
      <c r="A47" s="87"/>
      <c r="B47" s="174" t="s">
        <v>572</v>
      </c>
      <c r="C47" s="87">
        <v>429</v>
      </c>
      <c r="D47" s="87" t="s">
        <v>152</v>
      </c>
      <c r="E47" s="87" t="s">
        <v>573</v>
      </c>
      <c r="F47" s="183">
        <v>1694</v>
      </c>
    </row>
    <row r="48" spans="1:6" ht="12.75">
      <c r="A48" s="87"/>
      <c r="B48" s="174" t="s">
        <v>572</v>
      </c>
      <c r="C48" s="87" t="s">
        <v>574</v>
      </c>
      <c r="D48" s="87" t="s">
        <v>575</v>
      </c>
      <c r="E48" s="180" t="s">
        <v>543</v>
      </c>
      <c r="F48" s="183">
        <v>240106</v>
      </c>
    </row>
    <row r="49" spans="1:6" ht="12.75">
      <c r="A49" s="87"/>
      <c r="B49" s="174" t="s">
        <v>572</v>
      </c>
      <c r="C49" s="87">
        <v>318</v>
      </c>
      <c r="D49" s="87" t="s">
        <v>561</v>
      </c>
      <c r="E49" s="180" t="s">
        <v>543</v>
      </c>
      <c r="F49" s="183">
        <v>442</v>
      </c>
    </row>
    <row r="50" spans="1:6" ht="12.75">
      <c r="A50" s="87"/>
      <c r="B50" s="174" t="s">
        <v>572</v>
      </c>
      <c r="C50" s="87"/>
      <c r="D50" s="87" t="s">
        <v>542</v>
      </c>
      <c r="E50" s="180" t="s">
        <v>543</v>
      </c>
      <c r="F50" s="183">
        <f>475+105+1961+7543+21+229+1658+106+133+615+980+82+117+460+450+581+64+466+760+346+9+3760+533+69+378+655+143+51+146+93+19+10+1126+492+84+3892+617+27+227+470+177+361+29+626+642+260+817+241+139+1376+392+307+982+82+10512+1049+18+54+173+668+2511+78+395+221+27+2670+1121+840+674+442</f>
        <v>57837</v>
      </c>
    </row>
    <row r="51" spans="1:6" ht="12.75">
      <c r="A51" s="87"/>
      <c r="B51" s="174" t="s">
        <v>572</v>
      </c>
      <c r="C51" s="87"/>
      <c r="D51" s="87" t="s">
        <v>576</v>
      </c>
      <c r="E51" s="180" t="s">
        <v>543</v>
      </c>
      <c r="F51" s="183">
        <f>59+352+5+36</f>
        <v>452</v>
      </c>
    </row>
    <row r="52" spans="1:6" ht="12.75">
      <c r="A52" s="87"/>
      <c r="B52" s="174" t="s">
        <v>572</v>
      </c>
      <c r="C52" s="87"/>
      <c r="D52" s="87" t="s">
        <v>577</v>
      </c>
      <c r="E52" s="180" t="s">
        <v>543</v>
      </c>
      <c r="F52" s="183">
        <f>48+29+66</f>
        <v>143</v>
      </c>
    </row>
    <row r="53" spans="1:6" ht="12.75">
      <c r="A53" s="87"/>
      <c r="B53" s="174" t="s">
        <v>572</v>
      </c>
      <c r="C53" s="87"/>
      <c r="D53" s="87" t="s">
        <v>578</v>
      </c>
      <c r="E53" s="180" t="s">
        <v>543</v>
      </c>
      <c r="F53" s="183">
        <f>36+112+76+585+228+106+40+153+20</f>
        <v>1356</v>
      </c>
    </row>
    <row r="54" spans="1:6" ht="12.75">
      <c r="A54" s="87"/>
      <c r="B54" s="174" t="s">
        <v>572</v>
      </c>
      <c r="C54" s="87"/>
      <c r="D54" s="87" t="s">
        <v>579</v>
      </c>
      <c r="E54" s="180" t="s">
        <v>543</v>
      </c>
      <c r="F54" s="183">
        <v>48</v>
      </c>
    </row>
    <row r="55" spans="1:6" ht="12.75">
      <c r="A55" s="87"/>
      <c r="B55" s="87" t="s">
        <v>572</v>
      </c>
      <c r="C55" s="87">
        <v>407</v>
      </c>
      <c r="D55" s="87" t="s">
        <v>554</v>
      </c>
      <c r="E55" s="87" t="s">
        <v>580</v>
      </c>
      <c r="F55" s="183">
        <v>10080</v>
      </c>
    </row>
    <row r="56" spans="1:6" ht="12.75">
      <c r="A56" s="87"/>
      <c r="B56" s="87" t="s">
        <v>537</v>
      </c>
      <c r="C56" s="87">
        <v>721</v>
      </c>
      <c r="D56" s="87" t="s">
        <v>49</v>
      </c>
      <c r="E56" s="180" t="s">
        <v>531</v>
      </c>
      <c r="F56" s="183">
        <v>1221312</v>
      </c>
    </row>
    <row r="57" spans="1:6" ht="12.75">
      <c r="A57" s="87"/>
      <c r="B57" s="87" t="s">
        <v>537</v>
      </c>
      <c r="C57" s="87">
        <v>722</v>
      </c>
      <c r="D57" s="176" t="s">
        <v>538</v>
      </c>
      <c r="E57" s="180" t="s">
        <v>539</v>
      </c>
      <c r="F57" s="183">
        <v>759418</v>
      </c>
    </row>
    <row r="58" spans="1:6" ht="12.75">
      <c r="A58" s="87"/>
      <c r="B58" s="87" t="s">
        <v>537</v>
      </c>
      <c r="C58" s="87" t="s">
        <v>581</v>
      </c>
      <c r="D58" s="106" t="s">
        <v>582</v>
      </c>
      <c r="E58" s="180" t="s">
        <v>543</v>
      </c>
      <c r="F58" s="183">
        <v>18053</v>
      </c>
    </row>
    <row r="59" spans="1:6" ht="12.75">
      <c r="A59" s="87"/>
      <c r="B59" s="87" t="s">
        <v>556</v>
      </c>
      <c r="C59" s="87">
        <v>891</v>
      </c>
      <c r="D59" s="176" t="s">
        <v>554</v>
      </c>
      <c r="E59" s="181" t="s">
        <v>557</v>
      </c>
      <c r="F59" s="183">
        <v>13095</v>
      </c>
    </row>
    <row r="60" spans="1:6" ht="12.75">
      <c r="A60" s="91" t="s">
        <v>371</v>
      </c>
      <c r="B60" s="91"/>
      <c r="C60" s="91"/>
      <c r="D60" s="91"/>
      <c r="E60" s="91"/>
      <c r="F60" s="186">
        <f>SUM(F41:F59)</f>
        <v>68704749</v>
      </c>
    </row>
    <row r="61" spans="1:6" ht="12.75">
      <c r="A61" s="91" t="s">
        <v>583</v>
      </c>
      <c r="B61" s="91"/>
      <c r="C61" s="91"/>
      <c r="D61" s="91"/>
      <c r="E61" s="91"/>
      <c r="F61" s="190">
        <v>20959</v>
      </c>
    </row>
    <row r="62" spans="1:6" ht="12.75">
      <c r="A62" s="91"/>
      <c r="B62" s="91" t="s">
        <v>584</v>
      </c>
      <c r="C62" s="91"/>
      <c r="D62" s="91"/>
      <c r="E62" s="91"/>
      <c r="F62" s="186">
        <f>F60-F61</f>
        <v>68683790</v>
      </c>
    </row>
    <row r="68" spans="1:6" ht="12.75">
      <c r="A68" s="48" t="s">
        <v>558</v>
      </c>
      <c r="B68" s="49"/>
      <c r="C68" s="169"/>
      <c r="D68" s="49"/>
      <c r="E68" s="169"/>
      <c r="F68" s="169"/>
    </row>
    <row r="69" spans="1:6" ht="12.75">
      <c r="A69" s="48" t="s">
        <v>585</v>
      </c>
      <c r="B69" s="49"/>
      <c r="C69" s="169"/>
      <c r="D69" s="49"/>
      <c r="E69" s="169"/>
      <c r="F69" s="49"/>
    </row>
    <row r="70" spans="1:6" ht="12.75">
      <c r="A70" s="48"/>
      <c r="B70" s="49"/>
      <c r="C70" s="169"/>
      <c r="D70" s="49"/>
      <c r="E70" s="169"/>
      <c r="F70" s="49"/>
    </row>
    <row r="71" spans="1:6" ht="12.75">
      <c r="A71" s="48"/>
      <c r="B71" s="49"/>
      <c r="C71" s="39" t="s">
        <v>47</v>
      </c>
      <c r="D71" s="4" t="s">
        <v>110</v>
      </c>
      <c r="E71" s="169"/>
      <c r="F71" s="49"/>
    </row>
    <row r="72" spans="1:6" ht="12.75">
      <c r="A72" s="169"/>
      <c r="B72" s="169"/>
      <c r="C72" s="169"/>
      <c r="D72" s="169"/>
      <c r="E72" s="169"/>
      <c r="F72" s="169"/>
    </row>
    <row r="73" spans="1:6" ht="12.75">
      <c r="A73" s="191" t="s">
        <v>6</v>
      </c>
      <c r="B73" s="191" t="s">
        <v>7</v>
      </c>
      <c r="C73" s="87"/>
      <c r="D73" s="87"/>
      <c r="E73" s="191" t="s">
        <v>16</v>
      </c>
      <c r="F73" s="192" t="s">
        <v>17</v>
      </c>
    </row>
    <row r="74" spans="1:6" ht="12.75">
      <c r="A74" s="87"/>
      <c r="B74" s="87" t="s">
        <v>586</v>
      </c>
      <c r="C74" s="87"/>
      <c r="D74" s="87"/>
      <c r="E74" s="87" t="s">
        <v>587</v>
      </c>
      <c r="F74" s="87">
        <v>47747</v>
      </c>
    </row>
    <row r="75" spans="1:6" ht="12.75">
      <c r="A75" s="87"/>
      <c r="B75" s="87" t="s">
        <v>559</v>
      </c>
      <c r="C75" s="87"/>
      <c r="D75" s="87"/>
      <c r="E75" s="87" t="s">
        <v>587</v>
      </c>
      <c r="F75" s="87">
        <v>8043</v>
      </c>
    </row>
    <row r="76" spans="1:6" ht="12.75">
      <c r="A76" s="87"/>
      <c r="B76" s="87" t="s">
        <v>516</v>
      </c>
      <c r="C76" s="87"/>
      <c r="D76" s="87"/>
      <c r="E76" s="87" t="s">
        <v>587</v>
      </c>
      <c r="F76" s="87">
        <v>164014</v>
      </c>
    </row>
    <row r="77" spans="1:6" ht="12.75">
      <c r="A77" s="87"/>
      <c r="B77" s="87" t="s">
        <v>588</v>
      </c>
      <c r="C77" s="87"/>
      <c r="D77" s="87"/>
      <c r="E77" s="87" t="s">
        <v>587</v>
      </c>
      <c r="F77" s="87">
        <v>153003</v>
      </c>
    </row>
    <row r="78" spans="1:6" ht="12.75">
      <c r="A78" s="87"/>
      <c r="B78" s="87" t="s">
        <v>563</v>
      </c>
      <c r="C78" s="87"/>
      <c r="D78" s="87"/>
      <c r="E78" s="87" t="s">
        <v>587</v>
      </c>
      <c r="F78" s="87">
        <v>65839</v>
      </c>
    </row>
    <row r="79" spans="1:6" ht="12.75">
      <c r="A79" s="87"/>
      <c r="B79" s="87" t="s">
        <v>523</v>
      </c>
      <c r="C79" s="87"/>
      <c r="D79" s="87"/>
      <c r="E79" s="87" t="s">
        <v>589</v>
      </c>
      <c r="F79" s="87">
        <v>2681</v>
      </c>
    </row>
    <row r="80" spans="1:6" ht="12.75">
      <c r="A80" s="87"/>
      <c r="B80" s="87" t="s">
        <v>523</v>
      </c>
      <c r="C80" s="87"/>
      <c r="D80" s="87"/>
      <c r="E80" s="87" t="s">
        <v>587</v>
      </c>
      <c r="F80" s="87">
        <v>97069</v>
      </c>
    </row>
    <row r="81" spans="1:6" ht="12.75">
      <c r="A81" s="87"/>
      <c r="B81" s="87" t="s">
        <v>527</v>
      </c>
      <c r="C81" s="87"/>
      <c r="D81" s="87"/>
      <c r="E81" s="87" t="s">
        <v>587</v>
      </c>
      <c r="F81" s="87">
        <v>57652</v>
      </c>
    </row>
    <row r="82" spans="1:6" ht="12.75">
      <c r="A82" s="87"/>
      <c r="B82" s="87" t="s">
        <v>530</v>
      </c>
      <c r="C82" s="87"/>
      <c r="D82" s="87"/>
      <c r="E82" s="87" t="s">
        <v>587</v>
      </c>
      <c r="F82" s="87">
        <v>90091</v>
      </c>
    </row>
    <row r="83" spans="1:6" ht="12.75">
      <c r="A83" s="87"/>
      <c r="B83" s="87" t="s">
        <v>568</v>
      </c>
      <c r="C83" s="87"/>
      <c r="D83" s="87"/>
      <c r="E83" s="87" t="s">
        <v>587</v>
      </c>
      <c r="F83" s="87">
        <v>33114</v>
      </c>
    </row>
    <row r="84" spans="1:6" ht="12.75">
      <c r="A84" s="87"/>
      <c r="B84" s="87" t="s">
        <v>532</v>
      </c>
      <c r="C84" s="87"/>
      <c r="D84" s="87"/>
      <c r="E84" s="87" t="s">
        <v>587</v>
      </c>
      <c r="F84" s="87">
        <v>82845</v>
      </c>
    </row>
    <row r="85" spans="1:6" ht="12.75">
      <c r="A85" s="87"/>
      <c r="B85" s="87" t="s">
        <v>532</v>
      </c>
      <c r="C85" s="87"/>
      <c r="D85" s="87"/>
      <c r="E85" s="87" t="s">
        <v>590</v>
      </c>
      <c r="F85" s="87">
        <v>2415</v>
      </c>
    </row>
    <row r="86" spans="1:6" ht="12.75">
      <c r="A86" s="87"/>
      <c r="B86" s="87" t="s">
        <v>532</v>
      </c>
      <c r="C86" s="87"/>
      <c r="D86" s="87"/>
      <c r="E86" s="87" t="s">
        <v>590</v>
      </c>
      <c r="F86" s="87">
        <v>7777</v>
      </c>
    </row>
    <row r="87" spans="1:6" ht="12.75">
      <c r="A87" s="87"/>
      <c r="B87" s="87" t="s">
        <v>572</v>
      </c>
      <c r="C87" s="87"/>
      <c r="D87" s="87"/>
      <c r="E87" s="87" t="s">
        <v>587</v>
      </c>
      <c r="F87" s="87">
        <v>2681</v>
      </c>
    </row>
    <row r="88" spans="1:6" ht="12.75">
      <c r="A88" s="87"/>
      <c r="B88" s="87" t="s">
        <v>537</v>
      </c>
      <c r="C88" s="87"/>
      <c r="D88" s="87"/>
      <c r="E88" s="87" t="s">
        <v>587</v>
      </c>
      <c r="F88" s="87">
        <v>95984</v>
      </c>
    </row>
    <row r="89" spans="1:6" ht="12.75">
      <c r="A89" s="87"/>
      <c r="B89" s="87" t="s">
        <v>591</v>
      </c>
      <c r="C89" s="87"/>
      <c r="D89" s="87"/>
      <c r="E89" s="87" t="s">
        <v>587</v>
      </c>
      <c r="F89" s="87">
        <v>128688</v>
      </c>
    </row>
    <row r="90" spans="1:6" ht="12.75">
      <c r="A90" s="87"/>
      <c r="B90" s="87" t="s">
        <v>540</v>
      </c>
      <c r="C90" s="87"/>
      <c r="D90" s="87"/>
      <c r="E90" s="87" t="s">
        <v>587</v>
      </c>
      <c r="F90" s="87">
        <v>74270</v>
      </c>
    </row>
    <row r="91" spans="1:6" ht="12.75">
      <c r="A91" s="87"/>
      <c r="B91" s="87" t="s">
        <v>556</v>
      </c>
      <c r="C91" s="87"/>
      <c r="D91" s="87"/>
      <c r="E91" s="87" t="s">
        <v>587</v>
      </c>
      <c r="F91" s="87">
        <v>58716</v>
      </c>
    </row>
    <row r="92" spans="1:6" ht="12.75">
      <c r="A92" s="91" t="s">
        <v>371</v>
      </c>
      <c r="B92" s="91"/>
      <c r="C92" s="87"/>
      <c r="D92" s="87"/>
      <c r="E92" s="87"/>
      <c r="F92" s="87">
        <f>SUM(F74:F91)</f>
        <v>1172629</v>
      </c>
    </row>
    <row r="93" spans="1:6" ht="12.75">
      <c r="A93" s="87"/>
      <c r="B93" s="87"/>
      <c r="C93" s="87"/>
      <c r="D93" s="87"/>
      <c r="E93" s="87"/>
      <c r="F93" s="87"/>
    </row>
    <row r="94" spans="1:6" ht="12.75">
      <c r="A94" s="87"/>
      <c r="B94" s="87"/>
      <c r="C94" s="87"/>
      <c r="D94" s="87"/>
      <c r="E94" s="87"/>
      <c r="F94" s="87"/>
    </row>
    <row r="95" spans="1:6" ht="12.75">
      <c r="A95" s="87"/>
      <c r="B95" s="87"/>
      <c r="C95" s="87"/>
      <c r="D95" s="87"/>
      <c r="E95" s="87"/>
      <c r="F95" s="87"/>
    </row>
    <row r="96" spans="1:6" ht="12.75">
      <c r="A96" s="87"/>
      <c r="B96" s="87"/>
      <c r="C96" s="87"/>
      <c r="D96" s="87"/>
      <c r="E96" s="87"/>
      <c r="F96" s="87"/>
    </row>
    <row r="130" spans="2:7" ht="12.75">
      <c r="B130" s="48" t="s">
        <v>109</v>
      </c>
      <c r="C130" s="169"/>
      <c r="D130" s="49"/>
      <c r="E130" s="49"/>
      <c r="F130" s="169"/>
      <c r="G130" s="169"/>
    </row>
    <row r="131" spans="2:7" ht="14.25">
      <c r="B131" s="47"/>
      <c r="C131" s="169"/>
      <c r="D131" s="169"/>
      <c r="E131" s="169"/>
      <c r="F131" s="169"/>
      <c r="G131" s="169"/>
    </row>
    <row r="132" spans="2:7" ht="12.75">
      <c r="B132" s="48" t="s">
        <v>513</v>
      </c>
      <c r="C132" s="49"/>
      <c r="D132" s="169"/>
      <c r="E132" s="49"/>
      <c r="F132" s="169"/>
      <c r="G132" s="169"/>
    </row>
    <row r="133" spans="2:7" ht="12.75">
      <c r="B133" s="48" t="s">
        <v>514</v>
      </c>
      <c r="C133" s="49"/>
      <c r="D133" s="169"/>
      <c r="E133" s="49"/>
      <c r="F133" s="169"/>
      <c r="G133" s="49"/>
    </row>
    <row r="134" spans="2:7" ht="12.75">
      <c r="B134" s="48"/>
      <c r="C134" s="49"/>
      <c r="D134" s="169"/>
      <c r="E134" s="49"/>
      <c r="F134" s="169"/>
      <c r="G134" s="49"/>
    </row>
    <row r="135" spans="2:7" ht="12.75">
      <c r="B135" s="48"/>
      <c r="C135" s="49"/>
      <c r="D135" s="39" t="s">
        <v>47</v>
      </c>
      <c r="E135" s="4" t="s">
        <v>130</v>
      </c>
      <c r="F135" s="169"/>
      <c r="G135" s="49"/>
    </row>
    <row r="136" spans="2:7" ht="12.75">
      <c r="B136" s="169"/>
      <c r="C136" s="169"/>
      <c r="D136" s="169"/>
      <c r="E136" s="169"/>
      <c r="F136" s="169"/>
      <c r="G136" s="169"/>
    </row>
    <row r="137" spans="2:7" ht="25.5">
      <c r="B137" s="170" t="s">
        <v>6</v>
      </c>
      <c r="C137" s="170" t="s">
        <v>7</v>
      </c>
      <c r="D137" s="171" t="s">
        <v>8</v>
      </c>
      <c r="E137" s="170" t="s">
        <v>15</v>
      </c>
      <c r="F137" s="170" t="s">
        <v>16</v>
      </c>
      <c r="G137" s="172" t="s">
        <v>17</v>
      </c>
    </row>
    <row r="138" spans="2:7" ht="12.75">
      <c r="B138" s="231" t="s">
        <v>592</v>
      </c>
      <c r="C138" s="232"/>
      <c r="D138" s="193"/>
      <c r="E138" s="194"/>
      <c r="F138" s="194"/>
      <c r="G138" s="195">
        <v>19608067.58</v>
      </c>
    </row>
    <row r="139" spans="2:7" ht="12.75">
      <c r="B139" s="196">
        <v>1</v>
      </c>
      <c r="C139" s="174" t="s">
        <v>593</v>
      </c>
      <c r="D139" s="175" t="s">
        <v>594</v>
      </c>
      <c r="E139" s="176" t="s">
        <v>152</v>
      </c>
      <c r="F139" s="177" t="s">
        <v>515</v>
      </c>
      <c r="G139" s="197">
        <v>4883970</v>
      </c>
    </row>
    <row r="140" spans="2:7" ht="12.75">
      <c r="B140" s="198">
        <f>1+B139</f>
        <v>2</v>
      </c>
      <c r="C140" s="174" t="s">
        <v>595</v>
      </c>
      <c r="D140" s="179" t="s">
        <v>596</v>
      </c>
      <c r="E140" s="87" t="s">
        <v>518</v>
      </c>
      <c r="F140" s="177" t="s">
        <v>519</v>
      </c>
      <c r="G140" s="199">
        <v>3527667</v>
      </c>
    </row>
    <row r="141" spans="2:7" ht="12.75">
      <c r="B141" s="198">
        <f aca="true" t="shared" si="1" ref="B141:B156">1+B140</f>
        <v>3</v>
      </c>
      <c r="C141" s="174" t="s">
        <v>597</v>
      </c>
      <c r="D141" s="179"/>
      <c r="E141" s="87" t="s">
        <v>524</v>
      </c>
      <c r="F141" s="180" t="s">
        <v>525</v>
      </c>
      <c r="G141" s="199">
        <v>217</v>
      </c>
    </row>
    <row r="142" spans="2:7" ht="12.75">
      <c r="B142" s="198">
        <f t="shared" si="1"/>
        <v>4</v>
      </c>
      <c r="C142" s="174" t="s">
        <v>598</v>
      </c>
      <c r="D142" s="179" t="s">
        <v>599</v>
      </c>
      <c r="E142" s="176" t="s">
        <v>152</v>
      </c>
      <c r="F142" s="177" t="s">
        <v>522</v>
      </c>
      <c r="G142" s="199">
        <v>4695997</v>
      </c>
    </row>
    <row r="143" spans="2:7" ht="12.75">
      <c r="B143" s="198">
        <f t="shared" si="1"/>
        <v>5</v>
      </c>
      <c r="C143" s="174" t="s">
        <v>600</v>
      </c>
      <c r="D143" s="179"/>
      <c r="E143" s="176" t="s">
        <v>152</v>
      </c>
      <c r="F143" s="177" t="s">
        <v>529</v>
      </c>
      <c r="G143" s="199">
        <v>4794320</v>
      </c>
    </row>
    <row r="144" spans="2:7" ht="12.75">
      <c r="B144" s="198">
        <f t="shared" si="1"/>
        <v>6</v>
      </c>
      <c r="C144" s="174" t="s">
        <v>601</v>
      </c>
      <c r="D144" s="179" t="s">
        <v>602</v>
      </c>
      <c r="E144" s="176" t="s">
        <v>554</v>
      </c>
      <c r="F144" s="181" t="s">
        <v>557</v>
      </c>
      <c r="G144" s="199">
        <v>115</v>
      </c>
    </row>
    <row r="145" spans="2:7" ht="12.75">
      <c r="B145" s="198">
        <f t="shared" si="1"/>
        <v>7</v>
      </c>
      <c r="C145" s="174" t="s">
        <v>603</v>
      </c>
      <c r="D145" s="181" t="s">
        <v>604</v>
      </c>
      <c r="E145" s="176" t="s">
        <v>152</v>
      </c>
      <c r="F145" s="177" t="s">
        <v>534</v>
      </c>
      <c r="G145" s="199">
        <v>1595564</v>
      </c>
    </row>
    <row r="146" spans="2:7" ht="12.75">
      <c r="B146" s="198">
        <f t="shared" si="1"/>
        <v>8</v>
      </c>
      <c r="C146" s="174" t="s">
        <v>603</v>
      </c>
      <c r="D146" s="181">
        <v>1367</v>
      </c>
      <c r="E146" s="176" t="s">
        <v>266</v>
      </c>
      <c r="F146" s="182" t="s">
        <v>553</v>
      </c>
      <c r="G146" s="199">
        <v>17178.11</v>
      </c>
    </row>
    <row r="147" spans="2:7" ht="12.75">
      <c r="B147" s="198">
        <f t="shared" si="1"/>
        <v>9</v>
      </c>
      <c r="C147" s="174" t="s">
        <v>605</v>
      </c>
      <c r="D147" s="179" t="s">
        <v>606</v>
      </c>
      <c r="E147" s="87" t="s">
        <v>152</v>
      </c>
      <c r="F147" s="180" t="s">
        <v>536</v>
      </c>
      <c r="G147" s="199">
        <v>4379</v>
      </c>
    </row>
    <row r="148" spans="2:7" ht="12.75">
      <c r="B148" s="198">
        <f t="shared" si="1"/>
        <v>10</v>
      </c>
      <c r="C148" s="174" t="s">
        <v>607</v>
      </c>
      <c r="D148" s="181">
        <v>1666</v>
      </c>
      <c r="E148" s="87" t="s">
        <v>49</v>
      </c>
      <c r="F148" s="180" t="s">
        <v>531</v>
      </c>
      <c r="G148" s="199">
        <v>92748</v>
      </c>
    </row>
    <row r="149" spans="2:7" ht="12.75">
      <c r="B149" s="198">
        <f t="shared" si="1"/>
        <v>11</v>
      </c>
      <c r="C149" s="174" t="s">
        <v>607</v>
      </c>
      <c r="D149" s="181">
        <v>1667</v>
      </c>
      <c r="E149" s="176" t="s">
        <v>538</v>
      </c>
      <c r="F149" s="180" t="s">
        <v>539</v>
      </c>
      <c r="G149" s="199">
        <v>41919</v>
      </c>
    </row>
    <row r="150" spans="2:7" ht="12.75">
      <c r="B150" s="198">
        <f t="shared" si="1"/>
        <v>12</v>
      </c>
      <c r="C150" s="174" t="s">
        <v>607</v>
      </c>
      <c r="D150" s="181" t="s">
        <v>608</v>
      </c>
      <c r="E150" s="176" t="s">
        <v>542</v>
      </c>
      <c r="F150" s="180" t="s">
        <v>543</v>
      </c>
      <c r="G150" s="199">
        <v>4479</v>
      </c>
    </row>
    <row r="151" spans="2:7" ht="12.75">
      <c r="B151" s="198">
        <f t="shared" si="1"/>
        <v>13</v>
      </c>
      <c r="C151" s="174" t="s">
        <v>607</v>
      </c>
      <c r="D151" s="181" t="s">
        <v>609</v>
      </c>
      <c r="E151" s="176" t="s">
        <v>545</v>
      </c>
      <c r="F151" s="180" t="s">
        <v>543</v>
      </c>
      <c r="G151" s="199">
        <v>2701</v>
      </c>
    </row>
    <row r="152" spans="2:7" ht="12.75">
      <c r="B152" s="198">
        <f t="shared" si="1"/>
        <v>14</v>
      </c>
      <c r="C152" s="174" t="s">
        <v>607</v>
      </c>
      <c r="D152" s="181" t="s">
        <v>610</v>
      </c>
      <c r="E152" s="176" t="s">
        <v>547</v>
      </c>
      <c r="F152" s="180" t="s">
        <v>543</v>
      </c>
      <c r="G152" s="199">
        <v>219</v>
      </c>
    </row>
    <row r="153" spans="2:7" ht="12.75">
      <c r="B153" s="198">
        <f t="shared" si="1"/>
        <v>15</v>
      </c>
      <c r="C153" s="174" t="s">
        <v>607</v>
      </c>
      <c r="D153" s="181" t="s">
        <v>611</v>
      </c>
      <c r="E153" s="176" t="s">
        <v>549</v>
      </c>
      <c r="F153" s="180" t="s">
        <v>543</v>
      </c>
      <c r="G153" s="199">
        <v>371</v>
      </c>
    </row>
    <row r="154" spans="2:7" ht="12.75">
      <c r="B154" s="198">
        <f t="shared" si="1"/>
        <v>16</v>
      </c>
      <c r="C154" s="174" t="s">
        <v>607</v>
      </c>
      <c r="D154" s="181" t="s">
        <v>612</v>
      </c>
      <c r="E154" s="176" t="s">
        <v>552</v>
      </c>
      <c r="F154" s="180" t="s">
        <v>543</v>
      </c>
      <c r="G154" s="199">
        <v>397</v>
      </c>
    </row>
    <row r="155" spans="2:7" ht="12.75">
      <c r="B155" s="198">
        <f t="shared" si="1"/>
        <v>17</v>
      </c>
      <c r="C155" s="174" t="s">
        <v>607</v>
      </c>
      <c r="D155" s="181">
        <v>1791</v>
      </c>
      <c r="E155" s="176" t="s">
        <v>554</v>
      </c>
      <c r="F155" s="181" t="s">
        <v>555</v>
      </c>
      <c r="G155" s="199">
        <v>403</v>
      </c>
    </row>
    <row r="156" spans="2:7" ht="12.75">
      <c r="B156" s="198">
        <f t="shared" si="1"/>
        <v>18</v>
      </c>
      <c r="C156" s="174" t="s">
        <v>607</v>
      </c>
      <c r="D156" s="181">
        <v>1806</v>
      </c>
      <c r="E156" s="176" t="s">
        <v>554</v>
      </c>
      <c r="F156" s="181" t="s">
        <v>557</v>
      </c>
      <c r="G156" s="199">
        <v>15788</v>
      </c>
    </row>
    <row r="157" ht="12.75">
      <c r="G157" s="200"/>
    </row>
    <row r="158" spans="2:7" ht="12.75">
      <c r="B158" s="91" t="s">
        <v>613</v>
      </c>
      <c r="C158" s="91"/>
      <c r="G158" s="201">
        <f>SUM(G139:G157)</f>
        <v>19678432.11</v>
      </c>
    </row>
    <row r="159" spans="2:7" ht="12.75">
      <c r="B159" s="91" t="s">
        <v>614</v>
      </c>
      <c r="C159" s="91"/>
      <c r="D159" s="91"/>
      <c r="E159" s="91"/>
      <c r="F159" s="185"/>
      <c r="G159" s="186">
        <v>47329</v>
      </c>
    </row>
    <row r="160" spans="2:7" ht="12.75">
      <c r="B160" s="91"/>
      <c r="C160" s="91" t="s">
        <v>584</v>
      </c>
      <c r="G160" s="2">
        <f>G138+G158-G159</f>
        <v>39239170.69</v>
      </c>
    </row>
    <row r="161" spans="3:7" ht="12.75">
      <c r="C161" s="187"/>
      <c r="G161" s="188"/>
    </row>
    <row r="162" spans="3:7" ht="12.75">
      <c r="C162" s="187"/>
      <c r="G162" s="188"/>
    </row>
    <row r="163" spans="3:7" ht="12.75">
      <c r="C163" s="187"/>
      <c r="E163" s="202"/>
      <c r="G163" s="188"/>
    </row>
    <row r="164" spans="3:7" ht="12.75">
      <c r="C164" s="187"/>
      <c r="G164" s="188"/>
    </row>
    <row r="165" spans="2:7" ht="12.75">
      <c r="B165" s="48" t="s">
        <v>558</v>
      </c>
      <c r="C165" s="49"/>
      <c r="D165" s="169"/>
      <c r="E165" s="49"/>
      <c r="F165" s="169"/>
      <c r="G165" s="169"/>
    </row>
    <row r="166" spans="2:7" ht="12.75">
      <c r="B166" s="48" t="s">
        <v>514</v>
      </c>
      <c r="C166" s="49"/>
      <c r="D166" s="169"/>
      <c r="E166" s="49"/>
      <c r="F166" s="169"/>
      <c r="G166" s="49"/>
    </row>
    <row r="167" spans="2:7" ht="12.75">
      <c r="B167" s="48"/>
      <c r="C167" s="49"/>
      <c r="D167" s="169"/>
      <c r="E167" s="49"/>
      <c r="F167" s="169"/>
      <c r="G167" s="49"/>
    </row>
    <row r="168" spans="2:7" ht="12.75">
      <c r="B168" s="48"/>
      <c r="C168" s="49"/>
      <c r="D168" s="39" t="s">
        <v>47</v>
      </c>
      <c r="E168" s="4" t="s">
        <v>130</v>
      </c>
      <c r="F168" s="169"/>
      <c r="G168" s="49"/>
    </row>
    <row r="169" spans="2:7" ht="12.75">
      <c r="B169" s="169"/>
      <c r="C169" s="169"/>
      <c r="D169" s="169"/>
      <c r="E169" s="169"/>
      <c r="F169" s="169"/>
      <c r="G169" s="169"/>
    </row>
    <row r="170" spans="2:7" ht="25.5">
      <c r="B170" s="170" t="s">
        <v>6</v>
      </c>
      <c r="C170" s="170" t="s">
        <v>7</v>
      </c>
      <c r="D170" s="171" t="s">
        <v>8</v>
      </c>
      <c r="E170" s="170" t="s">
        <v>15</v>
      </c>
      <c r="F170" s="170" t="s">
        <v>16</v>
      </c>
      <c r="G170" s="172" t="s">
        <v>17</v>
      </c>
    </row>
    <row r="171" spans="2:7" ht="12.75">
      <c r="B171" s="231" t="s">
        <v>592</v>
      </c>
      <c r="C171" s="232"/>
      <c r="D171" s="193"/>
      <c r="E171" s="194"/>
      <c r="F171" s="194"/>
      <c r="G171" s="203">
        <v>68683790</v>
      </c>
    </row>
    <row r="172" spans="2:7" ht="12.75">
      <c r="B172" s="194">
        <v>1</v>
      </c>
      <c r="C172" s="174" t="s">
        <v>615</v>
      </c>
      <c r="D172" s="193">
        <v>914</v>
      </c>
      <c r="E172" s="176" t="s">
        <v>554</v>
      </c>
      <c r="F172" s="181" t="s">
        <v>557</v>
      </c>
      <c r="G172" s="203">
        <v>650</v>
      </c>
    </row>
    <row r="173" spans="2:7" ht="12.75">
      <c r="B173" s="194">
        <f>B172+1</f>
        <v>2</v>
      </c>
      <c r="C173" s="204" t="s">
        <v>616</v>
      </c>
      <c r="D173" s="193">
        <v>918</v>
      </c>
      <c r="E173" s="176" t="s">
        <v>582</v>
      </c>
      <c r="F173" s="181" t="s">
        <v>557</v>
      </c>
      <c r="G173" s="203">
        <v>1392</v>
      </c>
    </row>
    <row r="174" spans="2:7" ht="12.75">
      <c r="B174" s="194">
        <f aca="true" t="shared" si="2" ref="B174:B194">B173+1</f>
        <v>3</v>
      </c>
      <c r="C174" t="s">
        <v>593</v>
      </c>
      <c r="D174" s="205" t="s">
        <v>617</v>
      </c>
      <c r="E174" s="87" t="s">
        <v>152</v>
      </c>
      <c r="F174" s="87" t="s">
        <v>366</v>
      </c>
      <c r="G174" s="206">
        <v>10408492</v>
      </c>
    </row>
    <row r="175" spans="2:7" ht="12.75">
      <c r="B175" s="194">
        <f t="shared" si="2"/>
        <v>4</v>
      </c>
      <c r="C175" s="174" t="s">
        <v>595</v>
      </c>
      <c r="D175" s="90" t="s">
        <v>618</v>
      </c>
      <c r="E175" s="87" t="s">
        <v>561</v>
      </c>
      <c r="F175" s="87" t="s">
        <v>562</v>
      </c>
      <c r="G175" s="206">
        <v>31519860.57</v>
      </c>
    </row>
    <row r="176" spans="2:7" ht="12.75">
      <c r="B176" s="194">
        <f t="shared" si="2"/>
        <v>5</v>
      </c>
      <c r="C176" s="174" t="s">
        <v>598</v>
      </c>
      <c r="D176" s="90" t="s">
        <v>619</v>
      </c>
      <c r="E176" s="87" t="s">
        <v>152</v>
      </c>
      <c r="F176" s="87" t="s">
        <v>565</v>
      </c>
      <c r="G176" s="206">
        <v>10408230</v>
      </c>
    </row>
    <row r="177" spans="2:7" ht="12.75">
      <c r="B177" s="194">
        <f t="shared" si="2"/>
        <v>6</v>
      </c>
      <c r="C177" s="174" t="s">
        <v>600</v>
      </c>
      <c r="D177" s="90" t="s">
        <v>620</v>
      </c>
      <c r="E177" s="87" t="s">
        <v>152</v>
      </c>
      <c r="F177" s="87" t="s">
        <v>567</v>
      </c>
      <c r="G177" s="206">
        <v>7217123</v>
      </c>
    </row>
    <row r="178" spans="2:7" ht="12.75">
      <c r="B178" s="194">
        <f t="shared" si="2"/>
        <v>7</v>
      </c>
      <c r="C178" s="174" t="s">
        <v>601</v>
      </c>
      <c r="D178" s="90">
        <v>1130</v>
      </c>
      <c r="E178" s="87" t="s">
        <v>152</v>
      </c>
      <c r="F178" s="87" t="s">
        <v>567</v>
      </c>
      <c r="G178" s="206">
        <v>3201006</v>
      </c>
    </row>
    <row r="179" spans="2:7" ht="12.75">
      <c r="B179" s="194">
        <f t="shared" si="2"/>
        <v>8</v>
      </c>
      <c r="C179" s="174" t="s">
        <v>603</v>
      </c>
      <c r="D179" s="90" t="s">
        <v>621</v>
      </c>
      <c r="E179" s="87" t="s">
        <v>152</v>
      </c>
      <c r="F179" s="87" t="s">
        <v>622</v>
      </c>
      <c r="G179" s="206">
        <v>3788613</v>
      </c>
    </row>
    <row r="180" spans="2:7" ht="12.75">
      <c r="B180" s="194">
        <f t="shared" si="2"/>
        <v>9</v>
      </c>
      <c r="C180" s="174" t="s">
        <v>603</v>
      </c>
      <c r="D180" s="90" t="s">
        <v>623</v>
      </c>
      <c r="E180" s="87" t="s">
        <v>575</v>
      </c>
      <c r="F180" s="180" t="s">
        <v>543</v>
      </c>
      <c r="G180" s="206">
        <v>226358</v>
      </c>
    </row>
    <row r="181" spans="2:7" ht="12.75">
      <c r="B181" s="194">
        <f t="shared" si="2"/>
        <v>10</v>
      </c>
      <c r="C181" s="174" t="s">
        <v>603</v>
      </c>
      <c r="D181" s="90" t="s">
        <v>624</v>
      </c>
      <c r="E181" s="87" t="s">
        <v>561</v>
      </c>
      <c r="F181" s="180" t="s">
        <v>543</v>
      </c>
      <c r="G181" s="206">
        <v>8950</v>
      </c>
    </row>
    <row r="182" spans="2:7" ht="12.75">
      <c r="B182" s="194">
        <f t="shared" si="2"/>
        <v>11</v>
      </c>
      <c r="C182" s="174" t="s">
        <v>603</v>
      </c>
      <c r="D182" s="90" t="s">
        <v>625</v>
      </c>
      <c r="E182" s="87" t="s">
        <v>542</v>
      </c>
      <c r="F182" s="180" t="s">
        <v>543</v>
      </c>
      <c r="G182" s="206">
        <v>45978</v>
      </c>
    </row>
    <row r="183" spans="2:7" ht="12.75">
      <c r="B183" s="194">
        <f t="shared" si="2"/>
        <v>12</v>
      </c>
      <c r="C183" s="174" t="s">
        <v>603</v>
      </c>
      <c r="D183" s="90" t="s">
        <v>626</v>
      </c>
      <c r="E183" s="87" t="s">
        <v>576</v>
      </c>
      <c r="F183" s="180" t="s">
        <v>543</v>
      </c>
      <c r="G183" s="206">
        <v>452</v>
      </c>
    </row>
    <row r="184" spans="2:7" ht="12.75">
      <c r="B184" s="194">
        <f t="shared" si="2"/>
        <v>13</v>
      </c>
      <c r="C184" s="174" t="s">
        <v>603</v>
      </c>
      <c r="D184" s="90" t="s">
        <v>627</v>
      </c>
      <c r="E184" s="87" t="s">
        <v>577</v>
      </c>
      <c r="F184" s="180" t="s">
        <v>543</v>
      </c>
      <c r="G184" s="206">
        <v>143</v>
      </c>
    </row>
    <row r="185" spans="2:7" ht="12.75">
      <c r="B185" s="194">
        <f t="shared" si="2"/>
        <v>14</v>
      </c>
      <c r="C185" s="174" t="s">
        <v>603</v>
      </c>
      <c r="D185" s="90" t="s">
        <v>628</v>
      </c>
      <c r="E185" s="87" t="s">
        <v>578</v>
      </c>
      <c r="F185" s="180" t="s">
        <v>543</v>
      </c>
      <c r="G185" s="206">
        <v>1356</v>
      </c>
    </row>
    <row r="186" spans="2:7" ht="12.75">
      <c r="B186" s="194">
        <f t="shared" si="2"/>
        <v>15</v>
      </c>
      <c r="C186" s="174" t="s">
        <v>603</v>
      </c>
      <c r="D186" s="90" t="s">
        <v>629</v>
      </c>
      <c r="E186" s="87" t="s">
        <v>579</v>
      </c>
      <c r="F186" s="180" t="s">
        <v>543</v>
      </c>
      <c r="G186" s="206">
        <v>48</v>
      </c>
    </row>
    <row r="187" spans="2:7" ht="12.75">
      <c r="B187" s="194">
        <f t="shared" si="2"/>
        <v>16</v>
      </c>
      <c r="C187" s="174" t="s">
        <v>603</v>
      </c>
      <c r="D187" s="90">
        <v>1323</v>
      </c>
      <c r="E187" s="87" t="s">
        <v>554</v>
      </c>
      <c r="F187" s="87" t="s">
        <v>580</v>
      </c>
      <c r="G187" s="206">
        <v>9598</v>
      </c>
    </row>
    <row r="188" spans="2:7" ht="12.75">
      <c r="B188" s="194">
        <f t="shared" si="2"/>
        <v>17</v>
      </c>
      <c r="C188" s="174" t="s">
        <v>605</v>
      </c>
      <c r="D188" s="90">
        <v>1376</v>
      </c>
      <c r="E188" s="87" t="s">
        <v>152</v>
      </c>
      <c r="F188" s="87" t="s">
        <v>630</v>
      </c>
      <c r="G188" s="206">
        <v>1500</v>
      </c>
    </row>
    <row r="189" spans="2:7" ht="12.75">
      <c r="B189" s="194">
        <f t="shared" si="2"/>
        <v>18</v>
      </c>
      <c r="C189" s="87" t="s">
        <v>631</v>
      </c>
      <c r="D189" s="90" t="s">
        <v>632</v>
      </c>
      <c r="E189" s="106" t="s">
        <v>582</v>
      </c>
      <c r="F189" s="180" t="s">
        <v>543</v>
      </c>
      <c r="G189" s="206">
        <v>16402</v>
      </c>
    </row>
    <row r="190" spans="2:7" ht="12.75">
      <c r="B190" s="194">
        <f t="shared" si="2"/>
        <v>19</v>
      </c>
      <c r="C190" s="87" t="s">
        <v>631</v>
      </c>
      <c r="D190" s="90" t="s">
        <v>633</v>
      </c>
      <c r="E190" s="106" t="s">
        <v>582</v>
      </c>
      <c r="F190" s="180" t="s">
        <v>543</v>
      </c>
      <c r="G190" s="206">
        <v>1369</v>
      </c>
    </row>
    <row r="191" spans="2:7" ht="12.75">
      <c r="B191" s="194">
        <f t="shared" si="2"/>
        <v>20</v>
      </c>
      <c r="C191" s="87" t="s">
        <v>631</v>
      </c>
      <c r="D191" s="90">
        <v>1662</v>
      </c>
      <c r="E191" s="87" t="s">
        <v>49</v>
      </c>
      <c r="F191" s="180" t="s">
        <v>531</v>
      </c>
      <c r="G191" s="206">
        <v>1222670</v>
      </c>
    </row>
    <row r="192" spans="2:7" ht="12.75">
      <c r="B192" s="194">
        <f t="shared" si="2"/>
        <v>21</v>
      </c>
      <c r="C192" s="87" t="s">
        <v>631</v>
      </c>
      <c r="D192" s="90">
        <v>1663</v>
      </c>
      <c r="E192" s="176" t="s">
        <v>538</v>
      </c>
      <c r="F192" s="180" t="s">
        <v>539</v>
      </c>
      <c r="G192" s="206">
        <v>761727</v>
      </c>
    </row>
    <row r="193" spans="2:7" ht="12.75">
      <c r="B193" s="194">
        <f t="shared" si="2"/>
        <v>22</v>
      </c>
      <c r="C193" s="87" t="s">
        <v>607</v>
      </c>
      <c r="D193" s="90">
        <v>1805</v>
      </c>
      <c r="E193" s="176" t="s">
        <v>554</v>
      </c>
      <c r="F193" s="181" t="s">
        <v>557</v>
      </c>
      <c r="G193" s="206">
        <v>12700</v>
      </c>
    </row>
    <row r="194" spans="2:7" ht="12.75">
      <c r="B194" s="194">
        <f t="shared" si="2"/>
        <v>23</v>
      </c>
      <c r="C194" s="87" t="s">
        <v>634</v>
      </c>
      <c r="D194" s="207">
        <v>1801</v>
      </c>
      <c r="E194" s="106" t="s">
        <v>582</v>
      </c>
      <c r="F194" s="180" t="s">
        <v>543</v>
      </c>
      <c r="G194" s="206">
        <v>25</v>
      </c>
    </row>
    <row r="195" spans="2:7" ht="12.75">
      <c r="B195" s="91" t="s">
        <v>613</v>
      </c>
      <c r="C195" s="91"/>
      <c r="D195" s="91"/>
      <c r="E195" s="91"/>
      <c r="F195" s="91"/>
      <c r="G195" s="208">
        <f>SUM(G172:G194)</f>
        <v>68854642.57</v>
      </c>
    </row>
    <row r="196" spans="2:7" ht="12.75">
      <c r="B196" s="91" t="s">
        <v>614</v>
      </c>
      <c r="C196" s="91"/>
      <c r="D196" s="91"/>
      <c r="E196" s="91"/>
      <c r="F196" s="91"/>
      <c r="G196" s="209">
        <v>117523</v>
      </c>
    </row>
    <row r="197" spans="2:7" ht="12.75">
      <c r="B197" s="91"/>
      <c r="C197" s="91" t="s">
        <v>584</v>
      </c>
      <c r="D197" s="91"/>
      <c r="E197" s="91"/>
      <c r="F197" s="91"/>
      <c r="G197" s="208">
        <f>G171+G195-G196</f>
        <v>137420909.57</v>
      </c>
    </row>
    <row r="203" spans="2:7" ht="12.75">
      <c r="B203" s="48" t="s">
        <v>558</v>
      </c>
      <c r="C203" s="49"/>
      <c r="D203" s="169"/>
      <c r="E203" s="49"/>
      <c r="F203" s="169"/>
      <c r="G203" s="169"/>
    </row>
    <row r="204" spans="2:7" ht="12.75">
      <c r="B204" s="48" t="s">
        <v>585</v>
      </c>
      <c r="C204" s="49"/>
      <c r="D204" s="169"/>
      <c r="E204" s="49"/>
      <c r="F204" s="169"/>
      <c r="G204" s="49"/>
    </row>
    <row r="205" spans="2:7" ht="12.75">
      <c r="B205" s="48"/>
      <c r="C205" s="49"/>
      <c r="D205" s="169"/>
      <c r="E205" s="49"/>
      <c r="F205" s="169"/>
      <c r="G205" s="49"/>
    </row>
    <row r="206" spans="2:7" ht="12.75">
      <c r="B206" s="48"/>
      <c r="C206" s="49"/>
      <c r="D206" s="39" t="s">
        <v>47</v>
      </c>
      <c r="E206" s="4" t="s">
        <v>130</v>
      </c>
      <c r="F206" s="169"/>
      <c r="G206" s="49"/>
    </row>
    <row r="207" spans="2:7" ht="12.75">
      <c r="B207" s="169"/>
      <c r="C207" s="169"/>
      <c r="D207" s="169"/>
      <c r="E207" s="169"/>
      <c r="F207" s="169"/>
      <c r="G207" s="169"/>
    </row>
    <row r="208" spans="2:7" ht="12.75">
      <c r="B208" s="191" t="s">
        <v>6</v>
      </c>
      <c r="C208" s="191" t="s">
        <v>7</v>
      </c>
      <c r="D208" s="87"/>
      <c r="E208" s="87"/>
      <c r="F208" s="191" t="s">
        <v>16</v>
      </c>
      <c r="G208" s="192" t="s">
        <v>17</v>
      </c>
    </row>
    <row r="209" spans="2:7" ht="12.75">
      <c r="B209" s="231" t="s">
        <v>592</v>
      </c>
      <c r="C209" s="232"/>
      <c r="D209" s="87"/>
      <c r="E209" s="87"/>
      <c r="F209" s="210"/>
      <c r="G209" s="211">
        <v>1172629</v>
      </c>
    </row>
    <row r="210" spans="2:7" ht="12.75">
      <c r="B210" s="87">
        <v>1</v>
      </c>
      <c r="C210" s="87" t="s">
        <v>615</v>
      </c>
      <c r="D210" s="87"/>
      <c r="E210" s="87"/>
      <c r="F210" s="87" t="s">
        <v>587</v>
      </c>
      <c r="G210" s="183">
        <v>8043</v>
      </c>
    </row>
    <row r="211" spans="2:7" ht="12.75">
      <c r="B211">
        <f>1+B210</f>
        <v>2</v>
      </c>
      <c r="C211" s="87" t="s">
        <v>635</v>
      </c>
      <c r="D211" s="87"/>
      <c r="E211" s="87"/>
      <c r="F211" s="87" t="s">
        <v>587</v>
      </c>
      <c r="G211" s="183">
        <v>29491</v>
      </c>
    </row>
    <row r="212" spans="2:7" ht="12.75">
      <c r="B212">
        <f aca="true" t="shared" si="3" ref="B212:B231">1+B211</f>
        <v>3</v>
      </c>
      <c r="C212" s="87" t="s">
        <v>616</v>
      </c>
      <c r="D212" s="87"/>
      <c r="E212" s="87"/>
      <c r="F212" s="87" t="s">
        <v>636</v>
      </c>
      <c r="G212" s="183">
        <v>2344</v>
      </c>
    </row>
    <row r="213" spans="2:7" ht="12.75">
      <c r="B213">
        <f t="shared" si="3"/>
        <v>4</v>
      </c>
      <c r="C213" s="87" t="s">
        <v>616</v>
      </c>
      <c r="D213" s="87"/>
      <c r="E213" s="87"/>
      <c r="F213" s="87" t="s">
        <v>587</v>
      </c>
      <c r="G213" s="183">
        <v>198394</v>
      </c>
    </row>
    <row r="214" spans="2:7" ht="12.75">
      <c r="B214">
        <f t="shared" si="3"/>
        <v>5</v>
      </c>
      <c r="C214" s="87" t="s">
        <v>637</v>
      </c>
      <c r="D214" s="87"/>
      <c r="E214" s="87"/>
      <c r="F214" s="87" t="s">
        <v>587</v>
      </c>
      <c r="G214" s="183">
        <v>10724</v>
      </c>
    </row>
    <row r="215" spans="2:7" ht="12.75">
      <c r="B215">
        <f t="shared" si="3"/>
        <v>6</v>
      </c>
      <c r="C215" s="87" t="s">
        <v>593</v>
      </c>
      <c r="D215" s="87"/>
      <c r="E215" s="87"/>
      <c r="F215" s="87" t="s">
        <v>587</v>
      </c>
      <c r="G215" s="183">
        <v>129763</v>
      </c>
    </row>
    <row r="216" spans="2:7" ht="12.75">
      <c r="B216">
        <f t="shared" si="3"/>
        <v>7</v>
      </c>
      <c r="C216" s="87" t="s">
        <v>638</v>
      </c>
      <c r="D216" s="87"/>
      <c r="E216" s="87"/>
      <c r="F216" s="87" t="s">
        <v>587</v>
      </c>
      <c r="G216" s="183">
        <v>150945</v>
      </c>
    </row>
    <row r="217" spans="2:7" ht="12.75">
      <c r="B217">
        <f t="shared" si="3"/>
        <v>8</v>
      </c>
      <c r="C217" s="87" t="s">
        <v>595</v>
      </c>
      <c r="D217" s="87"/>
      <c r="E217" s="87"/>
      <c r="F217" s="87" t="s">
        <v>587</v>
      </c>
      <c r="G217" s="183">
        <v>70781</v>
      </c>
    </row>
    <row r="218" spans="2:7" ht="12.75">
      <c r="B218">
        <f t="shared" si="3"/>
        <v>9</v>
      </c>
      <c r="C218" s="87" t="s">
        <v>639</v>
      </c>
      <c r="D218" s="87"/>
      <c r="E218" s="87"/>
      <c r="F218" s="87" t="s">
        <v>587</v>
      </c>
      <c r="G218" s="183">
        <v>87001</v>
      </c>
    </row>
    <row r="219" spans="2:7" ht="12.75">
      <c r="B219">
        <f t="shared" si="3"/>
        <v>10</v>
      </c>
      <c r="C219" s="87" t="s">
        <v>597</v>
      </c>
      <c r="D219" s="87"/>
      <c r="E219" s="87"/>
      <c r="F219" s="87" t="s">
        <v>587</v>
      </c>
      <c r="G219" s="183">
        <v>2681</v>
      </c>
    </row>
    <row r="220" spans="2:7" ht="12.75">
      <c r="B220">
        <f t="shared" si="3"/>
        <v>11</v>
      </c>
      <c r="C220" s="87" t="s">
        <v>598</v>
      </c>
      <c r="D220" s="87"/>
      <c r="E220" s="87"/>
      <c r="F220" s="87" t="s">
        <v>587</v>
      </c>
      <c r="G220" s="183">
        <v>40215</v>
      </c>
    </row>
    <row r="221" spans="2:7" ht="12.75">
      <c r="B221">
        <f t="shared" si="3"/>
        <v>12</v>
      </c>
      <c r="C221" s="87" t="s">
        <v>640</v>
      </c>
      <c r="D221" s="87"/>
      <c r="E221" s="87"/>
      <c r="F221" s="87" t="s">
        <v>587</v>
      </c>
      <c r="G221" s="183">
        <v>93835</v>
      </c>
    </row>
    <row r="222" spans="2:7" ht="12.75">
      <c r="B222">
        <f t="shared" si="3"/>
        <v>13</v>
      </c>
      <c r="C222" s="87" t="s">
        <v>600</v>
      </c>
      <c r="D222" s="87"/>
      <c r="E222" s="87"/>
      <c r="F222" s="87" t="s">
        <v>587</v>
      </c>
      <c r="G222" s="183">
        <v>53620</v>
      </c>
    </row>
    <row r="223" spans="2:7" ht="12.75">
      <c r="B223">
        <f t="shared" si="3"/>
        <v>14</v>
      </c>
      <c r="C223" s="87" t="s">
        <v>601</v>
      </c>
      <c r="D223" s="87"/>
      <c r="E223" s="87"/>
      <c r="F223" s="87" t="s">
        <v>587</v>
      </c>
      <c r="G223" s="183">
        <v>90888</v>
      </c>
    </row>
    <row r="224" spans="2:7" ht="12.75">
      <c r="B224">
        <f t="shared" si="3"/>
        <v>15</v>
      </c>
      <c r="C224" s="87" t="s">
        <v>603</v>
      </c>
      <c r="D224" s="87"/>
      <c r="E224" s="87"/>
      <c r="F224" s="87" t="s">
        <v>590</v>
      </c>
      <c r="G224" s="183">
        <v>5362</v>
      </c>
    </row>
    <row r="225" spans="2:7" ht="12.75">
      <c r="B225">
        <f t="shared" si="3"/>
        <v>16</v>
      </c>
      <c r="C225" s="87" t="s">
        <v>603</v>
      </c>
      <c r="D225" s="87"/>
      <c r="E225" s="87"/>
      <c r="F225" s="87" t="s">
        <v>590</v>
      </c>
      <c r="G225" s="183">
        <v>4830</v>
      </c>
    </row>
    <row r="226" spans="2:7" ht="12.75">
      <c r="B226">
        <f t="shared" si="3"/>
        <v>17</v>
      </c>
      <c r="C226" s="87" t="s">
        <v>603</v>
      </c>
      <c r="D226" s="87"/>
      <c r="E226" s="87"/>
      <c r="F226" s="87" t="s">
        <v>590</v>
      </c>
      <c r="G226" s="183">
        <v>5362</v>
      </c>
    </row>
    <row r="227" spans="2:7" ht="12.75">
      <c r="B227">
        <f t="shared" si="3"/>
        <v>18</v>
      </c>
      <c r="C227" s="87" t="s">
        <v>603</v>
      </c>
      <c r="D227" s="87"/>
      <c r="E227" s="87"/>
      <c r="F227" s="87" t="s">
        <v>587</v>
      </c>
      <c r="G227" s="183">
        <v>66759</v>
      </c>
    </row>
    <row r="228" spans="2:7" ht="12.75">
      <c r="B228">
        <f t="shared" si="3"/>
        <v>19</v>
      </c>
      <c r="C228" s="87" t="s">
        <v>605</v>
      </c>
      <c r="D228" s="87"/>
      <c r="E228" s="87"/>
      <c r="F228" s="87" t="s">
        <v>587</v>
      </c>
      <c r="G228" s="183">
        <v>105900</v>
      </c>
    </row>
    <row r="229" spans="2:7" ht="12.75">
      <c r="B229">
        <f t="shared" si="3"/>
        <v>20</v>
      </c>
      <c r="C229" s="87" t="s">
        <v>631</v>
      </c>
      <c r="D229" s="87"/>
      <c r="E229" s="87"/>
      <c r="F229" s="87" t="s">
        <v>587</v>
      </c>
      <c r="G229" s="183">
        <v>13405</v>
      </c>
    </row>
    <row r="230" spans="2:7" ht="12.75">
      <c r="B230">
        <f t="shared" si="3"/>
        <v>21</v>
      </c>
      <c r="C230" s="87" t="s">
        <v>607</v>
      </c>
      <c r="D230" s="87"/>
      <c r="E230" s="87"/>
      <c r="F230" s="87" t="s">
        <v>636</v>
      </c>
      <c r="G230" s="183">
        <v>2502</v>
      </c>
    </row>
    <row r="231" spans="2:7" ht="12.75">
      <c r="B231">
        <f t="shared" si="3"/>
        <v>22</v>
      </c>
      <c r="C231" s="87" t="s">
        <v>607</v>
      </c>
      <c r="D231" s="87"/>
      <c r="E231" s="87"/>
      <c r="F231" s="87" t="s">
        <v>587</v>
      </c>
      <c r="G231" s="183">
        <v>5362</v>
      </c>
    </row>
    <row r="232" spans="2:7" ht="12.75">
      <c r="B232" s="91" t="s">
        <v>641</v>
      </c>
      <c r="C232" s="91"/>
      <c r="D232" s="91"/>
      <c r="E232" s="87"/>
      <c r="F232" s="87"/>
      <c r="G232" s="183">
        <f>SUM(G210:G231)</f>
        <v>1178207</v>
      </c>
    </row>
    <row r="233" spans="2:7" ht="12.75">
      <c r="B233" s="212" t="s">
        <v>642</v>
      </c>
      <c r="C233" s="212"/>
      <c r="D233" s="212"/>
      <c r="E233" s="212"/>
      <c r="F233" s="212"/>
      <c r="G233" s="213">
        <f>G232+G209</f>
        <v>2350836</v>
      </c>
    </row>
    <row r="236" ht="12.75">
      <c r="G236" s="2">
        <f>2350836-G233</f>
        <v>0</v>
      </c>
    </row>
    <row r="240" spans="2:7" ht="12.75">
      <c r="B240" s="48" t="s">
        <v>643</v>
      </c>
      <c r="C240" s="49"/>
      <c r="D240" s="169"/>
      <c r="E240" s="49"/>
      <c r="F240" s="169"/>
      <c r="G240" s="169"/>
    </row>
    <row r="241" spans="2:7" ht="12.75">
      <c r="B241" s="48" t="s">
        <v>514</v>
      </c>
      <c r="C241" s="49"/>
      <c r="D241" s="169"/>
      <c r="E241" s="49"/>
      <c r="F241" s="169"/>
      <c r="G241" s="49"/>
    </row>
    <row r="242" spans="2:7" ht="12.75">
      <c r="B242" s="48"/>
      <c r="C242" s="49"/>
      <c r="D242" s="169"/>
      <c r="E242" s="49"/>
      <c r="F242" s="169"/>
      <c r="G242" s="49"/>
    </row>
    <row r="243" spans="2:7" ht="12.75">
      <c r="B243" s="48"/>
      <c r="C243" s="49"/>
      <c r="D243" s="39" t="s">
        <v>47</v>
      </c>
      <c r="E243" s="4" t="s">
        <v>130</v>
      </c>
      <c r="F243" s="169"/>
      <c r="G243" s="49"/>
    </row>
    <row r="244" spans="2:7" ht="12.75">
      <c r="B244" s="169"/>
      <c r="C244" s="169"/>
      <c r="D244" s="169"/>
      <c r="E244" s="169"/>
      <c r="F244" s="169"/>
      <c r="G244" s="169"/>
    </row>
    <row r="245" spans="2:7" ht="25.5">
      <c r="B245" s="191" t="s">
        <v>6</v>
      </c>
      <c r="C245" s="191" t="s">
        <v>7</v>
      </c>
      <c r="D245" s="214" t="s">
        <v>8</v>
      </c>
      <c r="E245" s="191" t="s">
        <v>15</v>
      </c>
      <c r="F245" s="191" t="s">
        <v>16</v>
      </c>
      <c r="G245" s="192" t="s">
        <v>17</v>
      </c>
    </row>
    <row r="246" spans="2:7" ht="12.75">
      <c r="B246" s="231" t="s">
        <v>592</v>
      </c>
      <c r="C246" s="232"/>
      <c r="D246" s="215"/>
      <c r="E246" s="210"/>
      <c r="F246" s="210"/>
      <c r="G246" s="216">
        <v>163377</v>
      </c>
    </row>
    <row r="247" spans="2:7" ht="12.75">
      <c r="B247" s="87">
        <v>1</v>
      </c>
      <c r="C247" s="87" t="s">
        <v>593</v>
      </c>
      <c r="D247" s="90">
        <v>931</v>
      </c>
      <c r="E247" s="87" t="s">
        <v>152</v>
      </c>
      <c r="F247" s="87" t="s">
        <v>366</v>
      </c>
      <c r="G247" s="183">
        <v>21754</v>
      </c>
    </row>
    <row r="248" spans="2:7" ht="12.75">
      <c r="B248" s="87">
        <f>B247+1</f>
        <v>2</v>
      </c>
      <c r="C248" s="217" t="s">
        <v>595</v>
      </c>
      <c r="D248" s="218" t="s">
        <v>644</v>
      </c>
      <c r="E248" s="87" t="s">
        <v>561</v>
      </c>
      <c r="F248" s="87" t="s">
        <v>562</v>
      </c>
      <c r="G248" s="183">
        <v>90250</v>
      </c>
    </row>
    <row r="249" spans="2:7" ht="12.75">
      <c r="B249" s="87">
        <f aca="true" t="shared" si="4" ref="B249:B259">B248+1</f>
        <v>3</v>
      </c>
      <c r="C249" s="87" t="s">
        <v>598</v>
      </c>
      <c r="D249" s="90">
        <v>1103</v>
      </c>
      <c r="E249" s="87" t="s">
        <v>152</v>
      </c>
      <c r="F249" s="87" t="s">
        <v>565</v>
      </c>
      <c r="G249" s="183">
        <v>21754</v>
      </c>
    </row>
    <row r="250" spans="2:7" ht="12.75">
      <c r="B250" s="87">
        <f t="shared" si="4"/>
        <v>4</v>
      </c>
      <c r="C250" s="87" t="s">
        <v>600</v>
      </c>
      <c r="D250" s="90">
        <v>175</v>
      </c>
      <c r="E250" s="87" t="s">
        <v>152</v>
      </c>
      <c r="F250" s="87" t="s">
        <v>567</v>
      </c>
      <c r="G250" s="183">
        <v>21754</v>
      </c>
    </row>
    <row r="251" spans="2:7" ht="12.75">
      <c r="B251" s="87">
        <f t="shared" si="4"/>
        <v>5</v>
      </c>
      <c r="C251" s="87" t="s">
        <v>603</v>
      </c>
      <c r="D251" s="90">
        <v>1360</v>
      </c>
      <c r="E251" s="87" t="s">
        <v>152</v>
      </c>
      <c r="F251" s="87" t="s">
        <v>645</v>
      </c>
      <c r="G251" s="183">
        <v>1147</v>
      </c>
    </row>
    <row r="252" spans="2:7" ht="12.75">
      <c r="B252" s="87">
        <f t="shared" si="4"/>
        <v>6</v>
      </c>
      <c r="C252" s="87" t="s">
        <v>603</v>
      </c>
      <c r="D252" s="90">
        <v>1350</v>
      </c>
      <c r="E252" s="87" t="s">
        <v>152</v>
      </c>
      <c r="F252" s="87" t="s">
        <v>646</v>
      </c>
      <c r="G252" s="183">
        <v>6749</v>
      </c>
    </row>
    <row r="253" spans="2:7" ht="12.75">
      <c r="B253" s="87">
        <f t="shared" si="4"/>
        <v>7</v>
      </c>
      <c r="C253" s="87" t="s">
        <v>603</v>
      </c>
      <c r="D253" s="90" t="s">
        <v>647</v>
      </c>
      <c r="E253" s="87" t="s">
        <v>542</v>
      </c>
      <c r="F253" s="180" t="s">
        <v>543</v>
      </c>
      <c r="G253" s="183">
        <f>40+82+20+20+40</f>
        <v>202</v>
      </c>
    </row>
    <row r="254" spans="2:7" ht="12.75">
      <c r="B254" s="87">
        <f t="shared" si="4"/>
        <v>8</v>
      </c>
      <c r="C254" s="87" t="s">
        <v>603</v>
      </c>
      <c r="D254" s="90">
        <v>1339</v>
      </c>
      <c r="E254" s="106" t="s">
        <v>561</v>
      </c>
      <c r="F254" s="180" t="s">
        <v>543</v>
      </c>
      <c r="G254" s="183">
        <f>87</f>
        <v>87</v>
      </c>
    </row>
    <row r="255" spans="2:7" ht="12.75">
      <c r="B255" s="87">
        <f t="shared" si="4"/>
        <v>9</v>
      </c>
      <c r="C255" s="87" t="s">
        <v>603</v>
      </c>
      <c r="D255" s="90" t="s">
        <v>648</v>
      </c>
      <c r="E255" s="176" t="s">
        <v>545</v>
      </c>
      <c r="F255" s="180" t="s">
        <v>543</v>
      </c>
      <c r="G255" s="183">
        <v>2667</v>
      </c>
    </row>
    <row r="256" spans="2:7" ht="12.75">
      <c r="B256" s="87">
        <f t="shared" si="4"/>
        <v>10</v>
      </c>
      <c r="C256" s="87" t="s">
        <v>603</v>
      </c>
      <c r="D256" s="90">
        <v>1341</v>
      </c>
      <c r="E256" s="87" t="s">
        <v>554</v>
      </c>
      <c r="F256" s="87" t="s">
        <v>649</v>
      </c>
      <c r="G256" s="183">
        <v>87</v>
      </c>
    </row>
    <row r="257" spans="2:7" ht="12.75">
      <c r="B257" s="87">
        <f t="shared" si="4"/>
        <v>11</v>
      </c>
      <c r="C257" s="87" t="s">
        <v>607</v>
      </c>
      <c r="D257" s="90">
        <v>1664</v>
      </c>
      <c r="E257" s="87" t="s">
        <v>49</v>
      </c>
      <c r="F257" s="180" t="s">
        <v>531</v>
      </c>
      <c r="G257" s="183">
        <v>1581</v>
      </c>
    </row>
    <row r="258" spans="2:7" ht="12.75">
      <c r="B258" s="87">
        <f t="shared" si="4"/>
        <v>12</v>
      </c>
      <c r="C258" s="87" t="s">
        <v>537</v>
      </c>
      <c r="D258" s="90">
        <v>1665</v>
      </c>
      <c r="E258" s="176" t="s">
        <v>538</v>
      </c>
      <c r="F258" s="180" t="s">
        <v>539</v>
      </c>
      <c r="G258" s="183">
        <v>1179</v>
      </c>
    </row>
    <row r="259" spans="2:7" ht="12.75">
      <c r="B259" s="87">
        <f t="shared" si="4"/>
        <v>13</v>
      </c>
      <c r="C259" s="87" t="s">
        <v>540</v>
      </c>
      <c r="D259" s="90">
        <v>424</v>
      </c>
      <c r="G259" s="2"/>
    </row>
    <row r="260" spans="2:7" ht="12.75">
      <c r="B260" s="91" t="s">
        <v>650</v>
      </c>
      <c r="C260" s="91"/>
      <c r="D260" s="91"/>
      <c r="E260" s="91"/>
      <c r="F260" s="91"/>
      <c r="G260" s="186">
        <f>SUM(G247:G258)</f>
        <v>169211</v>
      </c>
    </row>
    <row r="261" spans="2:7" ht="12.75">
      <c r="B261" s="87" t="s">
        <v>651</v>
      </c>
      <c r="C261" s="87"/>
      <c r="D261" s="87"/>
      <c r="E261" s="87"/>
      <c r="F261" s="87"/>
      <c r="G261" s="183">
        <f>G260+G246</f>
        <v>332588</v>
      </c>
    </row>
    <row r="272" spans="1:6" ht="12.75">
      <c r="A272" s="48"/>
      <c r="B272" s="169"/>
      <c r="C272" s="49"/>
      <c r="D272" s="49"/>
      <c r="E272" s="169"/>
      <c r="F272" s="169"/>
    </row>
    <row r="273" spans="1:6" ht="14.25">
      <c r="A273" s="47"/>
      <c r="B273" s="169"/>
      <c r="C273" s="169"/>
      <c r="D273" s="169"/>
      <c r="E273" s="169"/>
      <c r="F273" s="169"/>
    </row>
    <row r="274" spans="1:6" ht="12.75">
      <c r="A274" s="48" t="s">
        <v>513</v>
      </c>
      <c r="B274" s="49"/>
      <c r="C274" s="169"/>
      <c r="D274" s="49"/>
      <c r="E274" s="169"/>
      <c r="F274" s="169"/>
    </row>
    <row r="275" spans="1:6" ht="12.75">
      <c r="A275" s="48" t="s">
        <v>514</v>
      </c>
      <c r="B275" s="49"/>
      <c r="C275" s="169"/>
      <c r="D275" s="49"/>
      <c r="E275" s="169"/>
      <c r="F275" s="49"/>
    </row>
    <row r="276" spans="1:6" ht="12.75">
      <c r="A276" s="48"/>
      <c r="B276" s="49"/>
      <c r="C276" s="169"/>
      <c r="D276" s="49"/>
      <c r="E276" s="169"/>
      <c r="F276" s="49"/>
    </row>
    <row r="277" spans="1:6" ht="12.75">
      <c r="A277" s="48"/>
      <c r="B277" s="49"/>
      <c r="C277" s="39" t="s">
        <v>47</v>
      </c>
      <c r="D277" s="4" t="s">
        <v>133</v>
      </c>
      <c r="E277" s="169"/>
      <c r="F277" s="49"/>
    </row>
    <row r="278" spans="1:6" ht="12.75">
      <c r="A278" s="169"/>
      <c r="B278" s="169"/>
      <c r="C278" s="169"/>
      <c r="D278" s="169"/>
      <c r="E278" s="169"/>
      <c r="F278" s="169"/>
    </row>
    <row r="279" spans="1:6" ht="51">
      <c r="A279" s="170" t="s">
        <v>6</v>
      </c>
      <c r="B279" s="170" t="s">
        <v>7</v>
      </c>
      <c r="C279" s="171" t="s">
        <v>8</v>
      </c>
      <c r="D279" s="170" t="s">
        <v>15</v>
      </c>
      <c r="E279" s="170" t="s">
        <v>16</v>
      </c>
      <c r="F279" s="172" t="s">
        <v>17</v>
      </c>
    </row>
    <row r="280" spans="1:6" ht="12.75">
      <c r="A280" s="231" t="s">
        <v>652</v>
      </c>
      <c r="B280" s="232"/>
      <c r="C280" s="193"/>
      <c r="D280" s="194"/>
      <c r="E280" s="194"/>
      <c r="F280" s="195">
        <v>39239170.69</v>
      </c>
    </row>
    <row r="281" spans="1:6" ht="12.75">
      <c r="A281" s="196">
        <v>1</v>
      </c>
      <c r="B281" s="219" t="s">
        <v>653</v>
      </c>
      <c r="C281" s="220" t="s">
        <v>654</v>
      </c>
      <c r="D281" s="176" t="s">
        <v>152</v>
      </c>
      <c r="E281" s="177" t="s">
        <v>515</v>
      </c>
      <c r="F281" s="197">
        <v>4828151</v>
      </c>
    </row>
    <row r="282" spans="1:6" ht="12.75">
      <c r="A282" s="198">
        <f>1+A281</f>
        <v>2</v>
      </c>
      <c r="B282" s="174" t="s">
        <v>655</v>
      </c>
      <c r="C282" s="179" t="s">
        <v>656</v>
      </c>
      <c r="D282" s="87" t="s">
        <v>518</v>
      </c>
      <c r="E282" s="177" t="s">
        <v>519</v>
      </c>
      <c r="F282" s="199">
        <v>3482850</v>
      </c>
    </row>
    <row r="283" spans="1:6" ht="12.75">
      <c r="A283" s="198">
        <f aca="true" t="shared" si="5" ref="A283:A298">1+A282</f>
        <v>3</v>
      </c>
      <c r="B283" s="174" t="s">
        <v>657</v>
      </c>
      <c r="C283" s="179" t="s">
        <v>658</v>
      </c>
      <c r="D283" s="87" t="s">
        <v>524</v>
      </c>
      <c r="E283" s="180" t="s">
        <v>525</v>
      </c>
      <c r="F283" s="199">
        <v>245</v>
      </c>
    </row>
    <row r="284" spans="1:6" ht="12.75">
      <c r="A284" s="198">
        <f t="shared" si="5"/>
        <v>4</v>
      </c>
      <c r="B284" s="174" t="s">
        <v>657</v>
      </c>
      <c r="C284" s="179" t="s">
        <v>659</v>
      </c>
      <c r="D284" s="176" t="s">
        <v>152</v>
      </c>
      <c r="E284" s="177" t="s">
        <v>522</v>
      </c>
      <c r="F284" s="199">
        <v>4646089</v>
      </c>
    </row>
    <row r="285" spans="1:6" ht="12.75">
      <c r="A285" s="198">
        <f t="shared" si="5"/>
        <v>5</v>
      </c>
      <c r="B285" s="174" t="s">
        <v>660</v>
      </c>
      <c r="C285" s="221">
        <v>2016</v>
      </c>
      <c r="D285" s="176" t="s">
        <v>554</v>
      </c>
      <c r="E285" s="181" t="s">
        <v>557</v>
      </c>
      <c r="F285" s="199">
        <v>87</v>
      </c>
    </row>
    <row r="286" spans="1:6" ht="12.75">
      <c r="A286" s="198">
        <f t="shared" si="5"/>
        <v>6</v>
      </c>
      <c r="B286" s="174" t="s">
        <v>661</v>
      </c>
      <c r="C286" s="179" t="s">
        <v>662</v>
      </c>
      <c r="D286" s="176" t="s">
        <v>152</v>
      </c>
      <c r="E286" s="177" t="s">
        <v>529</v>
      </c>
      <c r="F286" s="199">
        <v>4735242</v>
      </c>
    </row>
    <row r="287" spans="1:6" ht="12.75">
      <c r="A287" s="198">
        <f t="shared" si="5"/>
        <v>7</v>
      </c>
      <c r="B287" s="174" t="s">
        <v>663</v>
      </c>
      <c r="C287" s="181" t="s">
        <v>664</v>
      </c>
      <c r="D287" s="176" t="s">
        <v>152</v>
      </c>
      <c r="E287" s="177" t="s">
        <v>665</v>
      </c>
      <c r="F287" s="199">
        <v>1608404</v>
      </c>
    </row>
    <row r="288" spans="1:6" ht="12.75">
      <c r="A288" s="198">
        <f t="shared" si="5"/>
        <v>8</v>
      </c>
      <c r="B288" s="174" t="s">
        <v>666</v>
      </c>
      <c r="C288" s="181">
        <v>2523</v>
      </c>
      <c r="D288" s="176" t="s">
        <v>152</v>
      </c>
      <c r="E288" s="177" t="s">
        <v>667</v>
      </c>
      <c r="F288" s="199">
        <v>2986</v>
      </c>
    </row>
    <row r="289" spans="1:6" ht="12.75">
      <c r="A289" s="198">
        <f t="shared" si="5"/>
        <v>9</v>
      </c>
      <c r="B289" s="222" t="s">
        <v>668</v>
      </c>
      <c r="C289" s="181">
        <v>2548</v>
      </c>
      <c r="D289" s="176" t="s">
        <v>266</v>
      </c>
      <c r="E289" s="182" t="s">
        <v>553</v>
      </c>
      <c r="F289" s="199">
        <v>16629.54</v>
      </c>
    </row>
    <row r="290" spans="1:6" ht="12.75">
      <c r="A290" s="198">
        <f t="shared" si="5"/>
        <v>10</v>
      </c>
      <c r="B290" s="174" t="s">
        <v>669</v>
      </c>
      <c r="C290" s="181">
        <v>2560</v>
      </c>
      <c r="D290" s="87" t="s">
        <v>49</v>
      </c>
      <c r="E290" s="180" t="s">
        <v>531</v>
      </c>
      <c r="F290" s="199">
        <v>77097</v>
      </c>
    </row>
    <row r="291" spans="1:6" ht="12.75">
      <c r="A291" s="198">
        <f t="shared" si="5"/>
        <v>11</v>
      </c>
      <c r="B291" s="174" t="s">
        <v>669</v>
      </c>
      <c r="C291" s="181">
        <v>2561</v>
      </c>
      <c r="D291" s="176" t="s">
        <v>538</v>
      </c>
      <c r="E291" s="180" t="s">
        <v>539</v>
      </c>
      <c r="F291" s="199">
        <v>35894</v>
      </c>
    </row>
    <row r="292" spans="1:6" ht="12.75">
      <c r="A292" s="198">
        <f t="shared" si="5"/>
        <v>12</v>
      </c>
      <c r="B292" s="174" t="s">
        <v>670</v>
      </c>
      <c r="C292" s="220" t="s">
        <v>671</v>
      </c>
      <c r="D292" s="176" t="s">
        <v>542</v>
      </c>
      <c r="E292" s="180" t="s">
        <v>543</v>
      </c>
      <c r="F292" s="199">
        <v>4325</v>
      </c>
    </row>
    <row r="293" spans="1:6" ht="12.75">
      <c r="A293" s="198">
        <f t="shared" si="5"/>
        <v>13</v>
      </c>
      <c r="B293" s="174" t="s">
        <v>670</v>
      </c>
      <c r="C293" s="220" t="s">
        <v>672</v>
      </c>
      <c r="D293" s="176" t="s">
        <v>545</v>
      </c>
      <c r="E293" s="180" t="s">
        <v>543</v>
      </c>
      <c r="F293" s="199">
        <v>2761</v>
      </c>
    </row>
    <row r="294" spans="1:6" ht="12.75">
      <c r="A294" s="198">
        <f t="shared" si="5"/>
        <v>14</v>
      </c>
      <c r="B294" s="174" t="s">
        <v>670</v>
      </c>
      <c r="C294" s="220" t="s">
        <v>673</v>
      </c>
      <c r="D294" s="176" t="s">
        <v>547</v>
      </c>
      <c r="E294" s="180" t="s">
        <v>543</v>
      </c>
      <c r="F294" s="199">
        <v>221</v>
      </c>
    </row>
    <row r="295" spans="1:6" ht="12.75">
      <c r="A295" s="198">
        <f t="shared" si="5"/>
        <v>15</v>
      </c>
      <c r="B295" s="174" t="s">
        <v>670</v>
      </c>
      <c r="C295" s="220" t="s">
        <v>674</v>
      </c>
      <c r="D295" s="176" t="s">
        <v>549</v>
      </c>
      <c r="E295" s="180" t="s">
        <v>543</v>
      </c>
      <c r="F295" s="199">
        <v>371</v>
      </c>
    </row>
    <row r="296" spans="1:6" ht="12.75">
      <c r="A296" s="198">
        <f t="shared" si="5"/>
        <v>16</v>
      </c>
      <c r="B296" s="174" t="s">
        <v>670</v>
      </c>
      <c r="C296" s="220" t="s">
        <v>675</v>
      </c>
      <c r="D296" s="176" t="s">
        <v>552</v>
      </c>
      <c r="E296" s="180" t="s">
        <v>543</v>
      </c>
      <c r="F296" s="199">
        <v>397</v>
      </c>
    </row>
    <row r="297" spans="1:6" ht="12.75">
      <c r="A297" s="198">
        <f t="shared" si="5"/>
        <v>17</v>
      </c>
      <c r="B297" s="174" t="s">
        <v>670</v>
      </c>
      <c r="C297" s="181">
        <v>2682</v>
      </c>
      <c r="D297" s="176" t="s">
        <v>554</v>
      </c>
      <c r="E297" s="181" t="s">
        <v>555</v>
      </c>
      <c r="F297" s="199">
        <v>403</v>
      </c>
    </row>
    <row r="298" spans="1:6" ht="12.75">
      <c r="A298" s="198">
        <f t="shared" si="5"/>
        <v>18</v>
      </c>
      <c r="B298" s="174" t="s">
        <v>676</v>
      </c>
      <c r="C298" s="181">
        <v>2694</v>
      </c>
      <c r="D298" s="176" t="s">
        <v>554</v>
      </c>
      <c r="E298" s="181" t="s">
        <v>557</v>
      </c>
      <c r="F298" s="199">
        <v>9397</v>
      </c>
    </row>
    <row r="299" spans="1:6" ht="12.75">
      <c r="A299" s="91" t="s">
        <v>677</v>
      </c>
      <c r="B299" s="91"/>
      <c r="F299" s="201">
        <f>SUM(F281:F298)</f>
        <v>19451549.54</v>
      </c>
    </row>
    <row r="300" spans="1:6" ht="12.75">
      <c r="A300" s="91" t="s">
        <v>678</v>
      </c>
      <c r="B300" s="91"/>
      <c r="C300" s="91"/>
      <c r="D300" s="91"/>
      <c r="E300" s="185"/>
      <c r="F300" s="186">
        <v>46713</v>
      </c>
    </row>
    <row r="301" spans="1:6" ht="12.75">
      <c r="A301" s="91"/>
      <c r="B301" s="91" t="s">
        <v>584</v>
      </c>
      <c r="F301" s="2">
        <f>F280+F299-F300</f>
        <v>58644007.23</v>
      </c>
    </row>
    <row r="302" spans="2:6" ht="12.75">
      <c r="B302" s="187"/>
      <c r="F302" s="188"/>
    </row>
    <row r="303" spans="2:6" ht="12.75">
      <c r="B303" s="187"/>
      <c r="F303" s="188"/>
    </row>
    <row r="304" spans="2:6" ht="12.75">
      <c r="B304" s="187"/>
      <c r="D304" s="202"/>
      <c r="F304" s="188"/>
    </row>
    <row r="305" spans="2:6" ht="12.75">
      <c r="B305" s="187"/>
      <c r="F305" s="188"/>
    </row>
    <row r="306" spans="1:6" ht="12.75">
      <c r="A306" s="48" t="s">
        <v>558</v>
      </c>
      <c r="B306" s="49"/>
      <c r="C306" s="169"/>
      <c r="D306" s="49"/>
      <c r="E306" s="169"/>
      <c r="F306" s="169"/>
    </row>
    <row r="307" spans="1:6" ht="12.75">
      <c r="A307" s="48" t="s">
        <v>514</v>
      </c>
      <c r="B307" s="49"/>
      <c r="C307" s="169"/>
      <c r="D307" s="49"/>
      <c r="E307" s="169"/>
      <c r="F307" s="49"/>
    </row>
    <row r="308" spans="1:6" ht="12.75">
      <c r="A308" s="48"/>
      <c r="B308" s="49"/>
      <c r="C308" s="169"/>
      <c r="D308" s="49"/>
      <c r="E308" s="169"/>
      <c r="F308" s="49"/>
    </row>
    <row r="309" spans="1:6" ht="12.75">
      <c r="A309" s="48"/>
      <c r="B309" s="49"/>
      <c r="C309" s="39" t="s">
        <v>47</v>
      </c>
      <c r="D309" s="4" t="s">
        <v>133</v>
      </c>
      <c r="E309" s="169"/>
      <c r="F309" s="49"/>
    </row>
    <row r="310" spans="1:6" ht="12.75">
      <c r="A310" s="169"/>
      <c r="B310" s="169"/>
      <c r="C310" s="169"/>
      <c r="D310" s="169"/>
      <c r="E310" s="169"/>
      <c r="F310" s="169"/>
    </row>
    <row r="311" spans="1:6" ht="51">
      <c r="A311" s="170" t="s">
        <v>6</v>
      </c>
      <c r="B311" s="170" t="s">
        <v>7</v>
      </c>
      <c r="C311" s="171" t="s">
        <v>8</v>
      </c>
      <c r="D311" s="170" t="s">
        <v>15</v>
      </c>
      <c r="E311" s="170" t="s">
        <v>16</v>
      </c>
      <c r="F311" s="172" t="s">
        <v>17</v>
      </c>
    </row>
    <row r="312" spans="1:6" ht="12.75">
      <c r="A312" s="231" t="s">
        <v>592</v>
      </c>
      <c r="B312" s="232"/>
      <c r="C312" s="193"/>
      <c r="D312" s="194"/>
      <c r="E312" s="194"/>
      <c r="F312" s="223">
        <v>137420909.57</v>
      </c>
    </row>
    <row r="313" spans="1:6" ht="12.75">
      <c r="A313" s="194">
        <v>1</v>
      </c>
      <c r="B313" s="174" t="s">
        <v>679</v>
      </c>
      <c r="C313" s="224">
        <v>453</v>
      </c>
      <c r="D313" s="176" t="s">
        <v>575</v>
      </c>
      <c r="E313" s="180" t="s">
        <v>543</v>
      </c>
      <c r="F313" s="203">
        <f>12.43+390</f>
        <v>402.43</v>
      </c>
    </row>
    <row r="314" spans="1:6" ht="12.75">
      <c r="A314" s="194">
        <f>A313+1</f>
        <v>2</v>
      </c>
      <c r="B314" s="204" t="s">
        <v>680</v>
      </c>
      <c r="C314" s="224">
        <v>1842</v>
      </c>
      <c r="D314" s="176" t="s">
        <v>554</v>
      </c>
      <c r="E314" s="181" t="s">
        <v>557</v>
      </c>
      <c r="F314" s="203">
        <v>852</v>
      </c>
    </row>
    <row r="315" spans="1:6" ht="12.75">
      <c r="A315" s="194">
        <f aca="true" t="shared" si="6" ref="A315:A334">A314+1</f>
        <v>3</v>
      </c>
      <c r="B315" t="s">
        <v>653</v>
      </c>
      <c r="C315" s="225" t="s">
        <v>681</v>
      </c>
      <c r="D315" s="87" t="s">
        <v>152</v>
      </c>
      <c r="E315" s="87" t="s">
        <v>366</v>
      </c>
      <c r="F315" s="206">
        <v>10339566</v>
      </c>
    </row>
    <row r="316" spans="1:6" ht="12.75">
      <c r="A316" s="194">
        <f t="shared" si="6"/>
        <v>4</v>
      </c>
      <c r="B316" s="174" t="s">
        <v>655</v>
      </c>
      <c r="C316" s="181" t="s">
        <v>682</v>
      </c>
      <c r="D316" s="87" t="s">
        <v>561</v>
      </c>
      <c r="E316" s="87" t="s">
        <v>562</v>
      </c>
      <c r="F316" s="206">
        <v>31706143</v>
      </c>
    </row>
    <row r="317" spans="1:6" ht="12.75">
      <c r="A317" s="194">
        <f t="shared" si="6"/>
        <v>5</v>
      </c>
      <c r="B317" s="174" t="s">
        <v>657</v>
      </c>
      <c r="C317" s="181" t="s">
        <v>683</v>
      </c>
      <c r="D317" s="87" t="s">
        <v>152</v>
      </c>
      <c r="E317" s="87" t="s">
        <v>565</v>
      </c>
      <c r="F317" s="206">
        <v>10339566</v>
      </c>
    </row>
    <row r="318" spans="1:6" ht="12.75">
      <c r="A318" s="194">
        <f t="shared" si="6"/>
        <v>6</v>
      </c>
      <c r="B318" s="174" t="s">
        <v>684</v>
      </c>
      <c r="C318" s="181">
        <v>2015</v>
      </c>
      <c r="D318" s="87" t="s">
        <v>554</v>
      </c>
      <c r="E318" s="87" t="s">
        <v>562</v>
      </c>
      <c r="F318" s="206">
        <v>27234</v>
      </c>
    </row>
    <row r="319" spans="1:6" ht="12.75">
      <c r="A319" s="194">
        <f t="shared" si="6"/>
        <v>7</v>
      </c>
      <c r="B319" s="226" t="s">
        <v>661</v>
      </c>
      <c r="C319" s="227" t="s">
        <v>685</v>
      </c>
      <c r="D319" s="87" t="s">
        <v>686</v>
      </c>
      <c r="E319" s="87" t="s">
        <v>567</v>
      </c>
      <c r="F319" s="206">
        <v>10339566</v>
      </c>
    </row>
    <row r="320" spans="1:6" ht="12.75">
      <c r="A320" s="194">
        <f t="shared" si="6"/>
        <v>8</v>
      </c>
      <c r="B320" s="174" t="s">
        <v>663</v>
      </c>
      <c r="C320" s="181" t="s">
        <v>687</v>
      </c>
      <c r="D320" s="87" t="s">
        <v>152</v>
      </c>
      <c r="E320" s="87" t="s">
        <v>688</v>
      </c>
      <c r="F320" s="206">
        <f>27562+3330072+575459+2087</f>
        <v>3935180</v>
      </c>
    </row>
    <row r="321" spans="1:6" ht="12.75">
      <c r="A321" s="194">
        <f t="shared" si="6"/>
        <v>9</v>
      </c>
      <c r="B321" s="174" t="s">
        <v>663</v>
      </c>
      <c r="C321" s="181" t="s">
        <v>689</v>
      </c>
      <c r="D321" s="87" t="s">
        <v>575</v>
      </c>
      <c r="E321" s="180" t="s">
        <v>543</v>
      </c>
      <c r="F321" s="206">
        <f>255+90+263+994+4+37+96+1228+493+115+303+433+4699+225+226+730+371+255+203+38277+3474+12+101+37+18200+23700+288+2571+30+1093+2761+8583+339+1704+1188+4769+115+3651+4192+300+113+102+74+173+674+426+6558+326+9723+277+71+5087+73+6363+14623+84+190+590+140+467+97+12424+7205+524+17237+126+27+3812+23693+136+20+690+1540+47+57+115+212+294+97+14230+6426</f>
        <v>261548</v>
      </c>
    </row>
    <row r="322" spans="1:6" ht="12.75">
      <c r="A322" s="194">
        <f t="shared" si="6"/>
        <v>10</v>
      </c>
      <c r="B322" s="174" t="s">
        <v>663</v>
      </c>
      <c r="C322" s="181" t="s">
        <v>690</v>
      </c>
      <c r="D322" s="87" t="s">
        <v>561</v>
      </c>
      <c r="E322" s="180" t="s">
        <v>543</v>
      </c>
      <c r="F322" s="206">
        <f>381+7878</f>
        <v>8259</v>
      </c>
    </row>
    <row r="323" spans="1:6" ht="12.75">
      <c r="A323" s="194">
        <f t="shared" si="6"/>
        <v>11</v>
      </c>
      <c r="B323" s="174" t="s">
        <v>663</v>
      </c>
      <c r="C323" s="181" t="s">
        <v>691</v>
      </c>
      <c r="D323" s="87" t="s">
        <v>542</v>
      </c>
      <c r="E323" s="180" t="s">
        <v>543</v>
      </c>
      <c r="F323" s="206">
        <v>40759</v>
      </c>
    </row>
    <row r="324" spans="1:6" ht="12.75">
      <c r="A324" s="194">
        <f t="shared" si="6"/>
        <v>12</v>
      </c>
      <c r="B324" s="174" t="s">
        <v>663</v>
      </c>
      <c r="C324" s="181" t="s">
        <v>692</v>
      </c>
      <c r="D324" s="87" t="s">
        <v>576</v>
      </c>
      <c r="E324" s="180" t="s">
        <v>543</v>
      </c>
      <c r="F324" s="206">
        <f>59+352+5+36+85+338</f>
        <v>875</v>
      </c>
    </row>
    <row r="325" spans="1:6" ht="12.75">
      <c r="A325" s="194">
        <f t="shared" si="6"/>
        <v>13</v>
      </c>
      <c r="B325" s="174" t="s">
        <v>663</v>
      </c>
      <c r="C325" s="181" t="s">
        <v>693</v>
      </c>
      <c r="D325" s="87" t="s">
        <v>577</v>
      </c>
      <c r="E325" s="180" t="s">
        <v>543</v>
      </c>
      <c r="F325" s="206">
        <f>48+29</f>
        <v>77</v>
      </c>
    </row>
    <row r="326" spans="1:6" ht="12.75">
      <c r="A326" s="194">
        <f t="shared" si="6"/>
        <v>14</v>
      </c>
      <c r="B326" s="174" t="s">
        <v>663</v>
      </c>
      <c r="C326" s="181" t="s">
        <v>694</v>
      </c>
      <c r="D326" s="87" t="s">
        <v>578</v>
      </c>
      <c r="E326" s="180" t="s">
        <v>543</v>
      </c>
      <c r="F326" s="206">
        <f>36+112+185+585+201+106+91+20+269</f>
        <v>1605</v>
      </c>
    </row>
    <row r="327" spans="1:6" ht="12.75">
      <c r="A327" s="194">
        <f t="shared" si="6"/>
        <v>15</v>
      </c>
      <c r="B327" s="174" t="s">
        <v>663</v>
      </c>
      <c r="C327" s="181" t="s">
        <v>695</v>
      </c>
      <c r="D327" s="87" t="s">
        <v>579</v>
      </c>
      <c r="E327" s="180" t="s">
        <v>543</v>
      </c>
      <c r="F327" s="206">
        <f>39+9</f>
        <v>48</v>
      </c>
    </row>
    <row r="328" spans="1:6" ht="12.75">
      <c r="A328" s="194">
        <f t="shared" si="6"/>
        <v>16</v>
      </c>
      <c r="B328" s="174" t="s">
        <v>663</v>
      </c>
      <c r="C328" s="181">
        <v>2208</v>
      </c>
      <c r="D328" s="87" t="s">
        <v>554</v>
      </c>
      <c r="E328" s="87" t="s">
        <v>580</v>
      </c>
      <c r="F328" s="206">
        <v>10474</v>
      </c>
    </row>
    <row r="329" spans="1:6" ht="12.75">
      <c r="A329" s="194">
        <f t="shared" si="6"/>
        <v>17</v>
      </c>
      <c r="B329" s="174" t="s">
        <v>666</v>
      </c>
      <c r="C329" s="181">
        <v>2525</v>
      </c>
      <c r="D329" s="176" t="s">
        <v>554</v>
      </c>
      <c r="E329" s="181" t="s">
        <v>557</v>
      </c>
      <c r="F329" s="206">
        <v>852</v>
      </c>
    </row>
    <row r="330" spans="1:6" ht="12.75">
      <c r="A330" s="194">
        <f t="shared" si="6"/>
        <v>18</v>
      </c>
      <c r="B330" s="174" t="s">
        <v>666</v>
      </c>
      <c r="C330" s="181">
        <v>2519</v>
      </c>
      <c r="D330" s="87" t="s">
        <v>152</v>
      </c>
      <c r="E330" s="87" t="s">
        <v>573</v>
      </c>
      <c r="F330" s="206">
        <v>1500</v>
      </c>
    </row>
    <row r="331" spans="1:6" ht="12.75">
      <c r="A331" s="194">
        <f t="shared" si="6"/>
        <v>19</v>
      </c>
      <c r="B331" s="222" t="s">
        <v>666</v>
      </c>
      <c r="C331" s="181" t="s">
        <v>696</v>
      </c>
      <c r="D331" s="106" t="s">
        <v>582</v>
      </c>
      <c r="E331" s="180" t="s">
        <v>543</v>
      </c>
      <c r="F331" s="206">
        <v>16643</v>
      </c>
    </row>
    <row r="332" spans="1:6" ht="12.75">
      <c r="A332" s="194">
        <f t="shared" si="6"/>
        <v>20</v>
      </c>
      <c r="B332" s="87" t="s">
        <v>669</v>
      </c>
      <c r="C332" s="181">
        <v>2556</v>
      </c>
      <c r="D332" s="87" t="s">
        <v>49</v>
      </c>
      <c r="E332" s="180" t="s">
        <v>531</v>
      </c>
      <c r="F332" s="206">
        <v>1230756</v>
      </c>
    </row>
    <row r="333" spans="1:6" ht="12.75">
      <c r="A333" s="194">
        <f t="shared" si="6"/>
        <v>21</v>
      </c>
      <c r="B333" s="87" t="s">
        <v>669</v>
      </c>
      <c r="C333" s="181">
        <v>2557</v>
      </c>
      <c r="D333" s="176" t="s">
        <v>538</v>
      </c>
      <c r="E333" s="180" t="s">
        <v>539</v>
      </c>
      <c r="F333" s="206">
        <v>766760</v>
      </c>
    </row>
    <row r="334" spans="1:6" ht="12.75">
      <c r="A334" s="194">
        <f t="shared" si="6"/>
        <v>22</v>
      </c>
      <c r="B334" s="87" t="s">
        <v>676</v>
      </c>
      <c r="C334" s="181">
        <v>2701</v>
      </c>
      <c r="D334" s="176" t="s">
        <v>554</v>
      </c>
      <c r="E334" s="181" t="s">
        <v>557</v>
      </c>
      <c r="F334" s="206">
        <v>16975</v>
      </c>
    </row>
    <row r="335" spans="1:6" ht="12.75">
      <c r="A335" s="91" t="s">
        <v>697</v>
      </c>
      <c r="B335" s="91"/>
      <c r="C335" s="91"/>
      <c r="D335" s="91"/>
      <c r="E335" s="91"/>
      <c r="F335" s="208">
        <f>SUM(F313:F334)</f>
        <v>69045640.43</v>
      </c>
    </row>
    <row r="336" spans="1:6" ht="12.75">
      <c r="A336" s="91" t="s">
        <v>678</v>
      </c>
      <c r="B336" s="91"/>
      <c r="C336" s="91"/>
      <c r="D336" s="91"/>
      <c r="E336" s="91"/>
      <c r="F336" s="209">
        <v>124504.51</v>
      </c>
    </row>
    <row r="337" spans="1:6" ht="12.75">
      <c r="A337" s="91"/>
      <c r="B337" s="91" t="s">
        <v>584</v>
      </c>
      <c r="C337" s="91"/>
      <c r="D337" s="91"/>
      <c r="E337" s="91"/>
      <c r="F337" s="208">
        <f>F312+F335-F336</f>
        <v>206342045.49</v>
      </c>
    </row>
    <row r="343" spans="1:6" ht="12.75">
      <c r="A343" s="48" t="s">
        <v>558</v>
      </c>
      <c r="B343" s="49"/>
      <c r="C343" s="169"/>
      <c r="D343" s="49"/>
      <c r="E343" s="169"/>
      <c r="F343" s="169"/>
    </row>
    <row r="344" spans="1:6" ht="12.75">
      <c r="A344" s="48" t="s">
        <v>585</v>
      </c>
      <c r="B344" s="49"/>
      <c r="C344" s="169"/>
      <c r="D344" s="49"/>
      <c r="E344" s="169"/>
      <c r="F344" s="49"/>
    </row>
    <row r="345" spans="1:6" ht="12.75">
      <c r="A345" s="48"/>
      <c r="B345" s="49"/>
      <c r="C345" s="169"/>
      <c r="D345" s="49"/>
      <c r="E345" s="169"/>
      <c r="F345" s="49"/>
    </row>
    <row r="346" spans="1:6" ht="12.75">
      <c r="A346" s="48"/>
      <c r="B346" s="49"/>
      <c r="C346" s="39" t="s">
        <v>47</v>
      </c>
      <c r="D346" s="4" t="s">
        <v>133</v>
      </c>
      <c r="E346" s="169"/>
      <c r="F346" s="49"/>
    </row>
    <row r="347" spans="1:6" ht="12.75">
      <c r="A347" s="169"/>
      <c r="B347" s="169"/>
      <c r="C347" s="169"/>
      <c r="D347" s="169"/>
      <c r="E347" s="169"/>
      <c r="F347" s="169"/>
    </row>
    <row r="348" spans="1:6" ht="12.75">
      <c r="A348" s="191" t="s">
        <v>6</v>
      </c>
      <c r="B348" s="191" t="s">
        <v>7</v>
      </c>
      <c r="C348" s="87"/>
      <c r="D348" s="87"/>
      <c r="E348" s="191" t="s">
        <v>16</v>
      </c>
      <c r="F348" s="192" t="s">
        <v>17</v>
      </c>
    </row>
    <row r="349" spans="1:6" ht="12.75">
      <c r="A349" s="231" t="s">
        <v>652</v>
      </c>
      <c r="B349" s="232"/>
      <c r="C349" s="87"/>
      <c r="D349" s="87"/>
      <c r="E349" s="210"/>
      <c r="F349" s="211">
        <v>2350836</v>
      </c>
    </row>
    <row r="350" spans="1:6" ht="12.75">
      <c r="A350" s="87"/>
      <c r="B350" s="87" t="s">
        <v>698</v>
      </c>
      <c r="C350" s="87"/>
      <c r="D350" s="87"/>
      <c r="E350" s="87" t="s">
        <v>587</v>
      </c>
      <c r="F350" s="183">
        <v>13405</v>
      </c>
    </row>
    <row r="351" spans="2:6" ht="12.75">
      <c r="B351" s="87" t="s">
        <v>679</v>
      </c>
      <c r="C351" s="87"/>
      <c r="D351" s="87"/>
      <c r="E351" s="87" t="s">
        <v>587</v>
      </c>
      <c r="F351" s="183">
        <v>5362</v>
      </c>
    </row>
    <row r="352" spans="2:6" ht="12.75">
      <c r="B352" s="87" t="s">
        <v>699</v>
      </c>
      <c r="C352" s="87"/>
      <c r="D352" s="87"/>
      <c r="E352" s="87" t="s">
        <v>636</v>
      </c>
      <c r="F352" s="183">
        <v>8043</v>
      </c>
    </row>
    <row r="353" spans="2:6" ht="12.75">
      <c r="B353" s="87" t="s">
        <v>680</v>
      </c>
      <c r="C353" s="87"/>
      <c r="D353" s="87"/>
      <c r="E353" s="87" t="s">
        <v>587</v>
      </c>
      <c r="F353" s="183">
        <v>213141</v>
      </c>
    </row>
    <row r="354" spans="2:6" ht="12.75">
      <c r="B354" s="87" t="s">
        <v>653</v>
      </c>
      <c r="C354" s="87"/>
      <c r="D354" s="87"/>
      <c r="E354" s="87" t="s">
        <v>587</v>
      </c>
      <c r="F354" s="183">
        <v>172925</v>
      </c>
    </row>
    <row r="355" spans="2:6" ht="12.75">
      <c r="B355" s="87" t="s">
        <v>655</v>
      </c>
      <c r="C355" s="87"/>
      <c r="D355" s="87"/>
      <c r="E355" s="87" t="s">
        <v>587</v>
      </c>
      <c r="F355" s="183">
        <v>112602</v>
      </c>
    </row>
    <row r="356" spans="2:6" ht="12.75">
      <c r="B356" s="87" t="s">
        <v>700</v>
      </c>
      <c r="C356" s="87"/>
      <c r="D356" s="87"/>
      <c r="E356" s="87" t="s">
        <v>587</v>
      </c>
      <c r="F356" s="183">
        <v>91154</v>
      </c>
    </row>
    <row r="357" spans="2:6" ht="12.75">
      <c r="B357" s="87" t="s">
        <v>657</v>
      </c>
      <c r="C357" s="87"/>
      <c r="D357" s="87"/>
      <c r="E357" s="87" t="s">
        <v>587</v>
      </c>
      <c r="F357" s="183">
        <v>53620</v>
      </c>
    </row>
    <row r="358" spans="2:6" ht="12.75">
      <c r="B358" s="87" t="s">
        <v>701</v>
      </c>
      <c r="C358" s="87"/>
      <c r="D358" s="87"/>
      <c r="E358" s="87" t="s">
        <v>587</v>
      </c>
      <c r="F358" s="183">
        <v>151477</v>
      </c>
    </row>
    <row r="359" spans="2:6" ht="12.75">
      <c r="B359" s="87" t="s">
        <v>660</v>
      </c>
      <c r="C359" s="87"/>
      <c r="D359" s="87"/>
      <c r="E359" s="87" t="s">
        <v>587</v>
      </c>
      <c r="F359" s="183">
        <v>62871</v>
      </c>
    </row>
    <row r="360" spans="2:6" ht="12.75">
      <c r="B360" s="87" t="s">
        <v>661</v>
      </c>
      <c r="C360" s="87"/>
      <c r="D360" s="87"/>
      <c r="E360" s="87" t="s">
        <v>587</v>
      </c>
      <c r="F360" s="183">
        <v>74802</v>
      </c>
    </row>
    <row r="361" spans="2:6" ht="12.75">
      <c r="B361" s="87" t="s">
        <v>702</v>
      </c>
      <c r="C361" s="87"/>
      <c r="D361" s="87"/>
      <c r="E361" s="87" t="s">
        <v>587</v>
      </c>
      <c r="F361" s="183">
        <v>2681</v>
      </c>
    </row>
    <row r="362" spans="2:6" ht="12.75">
      <c r="B362" s="87" t="s">
        <v>663</v>
      </c>
      <c r="C362" s="87"/>
      <c r="D362" s="87"/>
      <c r="E362" s="87" t="s">
        <v>590</v>
      </c>
      <c r="F362" s="183">
        <v>2681</v>
      </c>
    </row>
    <row r="363" spans="2:6" ht="12.75">
      <c r="B363" s="87" t="s">
        <v>663</v>
      </c>
      <c r="C363" s="87"/>
      <c r="D363" s="87"/>
      <c r="E363" s="87" t="s">
        <v>590</v>
      </c>
      <c r="F363" s="183">
        <v>5362</v>
      </c>
    </row>
    <row r="364" spans="2:6" ht="12.75">
      <c r="B364" s="87" t="s">
        <v>663</v>
      </c>
      <c r="C364" s="87"/>
      <c r="D364" s="87"/>
      <c r="E364" s="87" t="s">
        <v>590</v>
      </c>
      <c r="F364" s="183">
        <v>8043</v>
      </c>
    </row>
    <row r="365" spans="2:6" ht="12.75">
      <c r="B365" s="87" t="s">
        <v>663</v>
      </c>
      <c r="C365" s="87"/>
      <c r="D365" s="87"/>
      <c r="E365" s="87" t="s">
        <v>587</v>
      </c>
      <c r="F365" s="183">
        <v>75068</v>
      </c>
    </row>
    <row r="366" spans="2:6" ht="12.75">
      <c r="B366" s="87" t="s">
        <v>666</v>
      </c>
      <c r="C366" s="87"/>
      <c r="D366" s="87"/>
      <c r="E366" s="87" t="s">
        <v>587</v>
      </c>
      <c r="F366" s="183">
        <v>102953</v>
      </c>
    </row>
    <row r="367" spans="2:6" ht="12.75">
      <c r="B367" s="87" t="s">
        <v>666</v>
      </c>
      <c r="C367" s="87"/>
      <c r="D367" s="87"/>
      <c r="E367" s="87" t="s">
        <v>590</v>
      </c>
      <c r="F367" s="183">
        <v>8043</v>
      </c>
    </row>
    <row r="368" spans="2:6" ht="12.75">
      <c r="B368" s="87" t="s">
        <v>668</v>
      </c>
      <c r="C368" s="87"/>
      <c r="D368" s="87"/>
      <c r="E368" s="87" t="s">
        <v>587</v>
      </c>
      <c r="F368" s="183">
        <v>46785</v>
      </c>
    </row>
    <row r="369" spans="2:6" ht="12.75">
      <c r="B369" s="87" t="s">
        <v>669</v>
      </c>
      <c r="C369" s="87"/>
      <c r="D369" s="87"/>
      <c r="E369" s="87" t="s">
        <v>587</v>
      </c>
      <c r="F369" s="183">
        <v>10458</v>
      </c>
    </row>
    <row r="370" spans="2:6" ht="12.75">
      <c r="B370" s="87" t="s">
        <v>670</v>
      </c>
      <c r="C370" s="87"/>
      <c r="D370" s="87"/>
      <c r="E370" s="87" t="s">
        <v>587</v>
      </c>
      <c r="F370" s="183">
        <v>5362</v>
      </c>
    </row>
    <row r="371" spans="2:6" ht="12.75">
      <c r="B371" s="87" t="s">
        <v>676</v>
      </c>
      <c r="C371" s="87"/>
      <c r="D371" s="87"/>
      <c r="E371" s="87" t="s">
        <v>587</v>
      </c>
      <c r="F371" s="183">
        <v>8043</v>
      </c>
    </row>
    <row r="372" spans="2:6" ht="12.75">
      <c r="B372" s="87" t="s">
        <v>703</v>
      </c>
      <c r="C372" s="87"/>
      <c r="D372" s="87"/>
      <c r="E372" s="87" t="s">
        <v>587</v>
      </c>
      <c r="F372" s="183">
        <v>2681</v>
      </c>
    </row>
    <row r="373" spans="2:6" ht="12.75">
      <c r="B373" s="87" t="s">
        <v>704</v>
      </c>
      <c r="C373" s="87"/>
      <c r="D373" s="87"/>
      <c r="E373" s="87" t="s">
        <v>587</v>
      </c>
      <c r="F373" s="183">
        <v>16086</v>
      </c>
    </row>
    <row r="374" spans="1:6" ht="12.75">
      <c r="A374" s="91" t="s">
        <v>697</v>
      </c>
      <c r="B374" s="91"/>
      <c r="C374" s="91"/>
      <c r="D374" s="87"/>
      <c r="E374" s="87"/>
      <c r="F374" s="183">
        <f>SUM(F350:F373)</f>
        <v>1253648</v>
      </c>
    </row>
    <row r="375" spans="1:6" ht="12.75">
      <c r="A375" s="212" t="s">
        <v>642</v>
      </c>
      <c r="B375" s="212"/>
      <c r="C375" s="212"/>
      <c r="D375" s="212"/>
      <c r="E375" s="212"/>
      <c r="F375" s="213">
        <f>F349+F374</f>
        <v>3604484</v>
      </c>
    </row>
    <row r="378" ht="12.75">
      <c r="F378" s="2">
        <f>2350836-F375</f>
        <v>-1253648</v>
      </c>
    </row>
    <row r="382" spans="1:6" ht="12.75">
      <c r="A382" s="48" t="s">
        <v>643</v>
      </c>
      <c r="B382" s="49"/>
      <c r="C382" s="169"/>
      <c r="D382" s="49"/>
      <c r="E382" s="169"/>
      <c r="F382" s="169"/>
    </row>
    <row r="383" spans="1:6" ht="12.75">
      <c r="A383" s="48" t="s">
        <v>514</v>
      </c>
      <c r="B383" s="49"/>
      <c r="C383" s="169"/>
      <c r="D383" s="49"/>
      <c r="E383" s="169"/>
      <c r="F383" s="49"/>
    </row>
    <row r="384" spans="1:6" ht="12.75">
      <c r="A384" s="48"/>
      <c r="B384" s="49"/>
      <c r="C384" s="169"/>
      <c r="D384" s="49"/>
      <c r="E384" s="169"/>
      <c r="F384" s="49"/>
    </row>
    <row r="385" spans="1:6" ht="12.75">
      <c r="A385" s="48"/>
      <c r="B385" s="49"/>
      <c r="C385" s="39" t="s">
        <v>47</v>
      </c>
      <c r="D385" s="4" t="s">
        <v>133</v>
      </c>
      <c r="E385" s="169"/>
      <c r="F385" s="49"/>
    </row>
    <row r="386" spans="1:6" ht="12.75">
      <c r="A386" s="169"/>
      <c r="B386" s="169"/>
      <c r="C386" s="169"/>
      <c r="D386" s="169"/>
      <c r="E386" s="169"/>
      <c r="F386" s="169"/>
    </row>
    <row r="387" spans="1:6" ht="51">
      <c r="A387" s="191" t="s">
        <v>6</v>
      </c>
      <c r="B387" s="191" t="s">
        <v>7</v>
      </c>
      <c r="C387" s="214" t="s">
        <v>8</v>
      </c>
      <c r="D387" s="191" t="s">
        <v>15</v>
      </c>
      <c r="E387" s="191" t="s">
        <v>16</v>
      </c>
      <c r="F387" s="192" t="s">
        <v>17</v>
      </c>
    </row>
    <row r="388" spans="1:6" ht="12.75">
      <c r="A388" s="231" t="s">
        <v>652</v>
      </c>
      <c r="B388" s="232"/>
      <c r="C388" s="215"/>
      <c r="D388" s="210"/>
      <c r="E388" s="210"/>
      <c r="F388" s="211">
        <v>332588</v>
      </c>
    </row>
    <row r="389" spans="1:6" ht="12.75">
      <c r="A389" s="87">
        <v>1</v>
      </c>
      <c r="B389" s="87" t="s">
        <v>653</v>
      </c>
      <c r="C389" s="90">
        <v>1845</v>
      </c>
      <c r="D389" s="87" t="s">
        <v>152</v>
      </c>
      <c r="E389" s="87" t="s">
        <v>366</v>
      </c>
      <c r="F389" s="206">
        <v>19968</v>
      </c>
    </row>
    <row r="390" spans="1:6" ht="12.75">
      <c r="A390" s="87">
        <f>A389+1</f>
        <v>2</v>
      </c>
      <c r="B390" s="217" t="s">
        <v>655</v>
      </c>
      <c r="C390" s="218" t="s">
        <v>705</v>
      </c>
      <c r="D390" s="87" t="s">
        <v>561</v>
      </c>
      <c r="E390" s="87" t="s">
        <v>562</v>
      </c>
      <c r="F390" s="206">
        <v>90864</v>
      </c>
    </row>
    <row r="391" spans="1:6" ht="12.75">
      <c r="A391" s="87">
        <f aca="true" t="shared" si="7" ref="A391:A401">A390+1</f>
        <v>3</v>
      </c>
      <c r="B391" s="87" t="s">
        <v>657</v>
      </c>
      <c r="C391" s="90">
        <v>1940</v>
      </c>
      <c r="D391" s="87" t="s">
        <v>152</v>
      </c>
      <c r="E391" s="87" t="s">
        <v>565</v>
      </c>
      <c r="F391" s="206">
        <v>19968</v>
      </c>
    </row>
    <row r="392" spans="1:6" ht="12.75">
      <c r="A392" s="87">
        <f t="shared" si="7"/>
        <v>4</v>
      </c>
      <c r="B392" s="87" t="s">
        <v>661</v>
      </c>
      <c r="C392" s="90">
        <v>2020</v>
      </c>
      <c r="D392" s="87" t="s">
        <v>152</v>
      </c>
      <c r="E392" s="87" t="s">
        <v>567</v>
      </c>
      <c r="F392" s="206">
        <v>19968</v>
      </c>
    </row>
    <row r="393" spans="1:6" ht="12.75">
      <c r="A393" s="87">
        <f t="shared" si="7"/>
        <v>5</v>
      </c>
      <c r="B393" s="87" t="s">
        <v>663</v>
      </c>
      <c r="C393" s="90">
        <v>2244</v>
      </c>
      <c r="D393" s="87" t="s">
        <v>152</v>
      </c>
      <c r="E393" s="87" t="s">
        <v>645</v>
      </c>
      <c r="F393" s="206">
        <v>3307</v>
      </c>
    </row>
    <row r="394" spans="1:6" ht="12.75">
      <c r="A394" s="87">
        <f t="shared" si="7"/>
        <v>6</v>
      </c>
      <c r="B394" s="87" t="s">
        <v>663</v>
      </c>
      <c r="C394" s="90">
        <v>2217</v>
      </c>
      <c r="D394" s="87" t="s">
        <v>152</v>
      </c>
      <c r="E394" s="87" t="s">
        <v>646</v>
      </c>
      <c r="F394" s="206">
        <v>6655</v>
      </c>
    </row>
    <row r="395" spans="1:6" ht="12.75">
      <c r="A395" s="87">
        <f t="shared" si="7"/>
        <v>7</v>
      </c>
      <c r="B395" s="87" t="s">
        <v>663</v>
      </c>
      <c r="C395" s="90" t="s">
        <v>706</v>
      </c>
      <c r="D395" s="87" t="s">
        <v>542</v>
      </c>
      <c r="E395" s="180" t="s">
        <v>543</v>
      </c>
      <c r="F395" s="206">
        <v>635</v>
      </c>
    </row>
    <row r="396" spans="1:6" ht="12.75">
      <c r="A396" s="87">
        <f t="shared" si="7"/>
        <v>8</v>
      </c>
      <c r="B396" s="87" t="s">
        <v>663</v>
      </c>
      <c r="C396" s="90">
        <v>2237</v>
      </c>
      <c r="D396" s="106" t="s">
        <v>561</v>
      </c>
      <c r="E396" s="180" t="s">
        <v>543</v>
      </c>
      <c r="F396" s="206">
        <f>87</f>
        <v>87</v>
      </c>
    </row>
    <row r="397" spans="1:6" ht="12.75">
      <c r="A397" s="87">
        <f t="shared" si="7"/>
        <v>9</v>
      </c>
      <c r="B397" s="87" t="s">
        <v>663</v>
      </c>
      <c r="C397" s="90" t="s">
        <v>707</v>
      </c>
      <c r="D397" s="176" t="s">
        <v>545</v>
      </c>
      <c r="E397" s="180" t="s">
        <v>543</v>
      </c>
      <c r="F397" s="206">
        <v>2667</v>
      </c>
    </row>
    <row r="398" spans="1:6" ht="12.75">
      <c r="A398" s="87">
        <f t="shared" si="7"/>
        <v>10</v>
      </c>
      <c r="B398" s="87" t="s">
        <v>663</v>
      </c>
      <c r="C398" s="90">
        <v>2238</v>
      </c>
      <c r="D398" s="87" t="s">
        <v>554</v>
      </c>
      <c r="E398" s="87" t="s">
        <v>649</v>
      </c>
      <c r="F398" s="206">
        <v>118</v>
      </c>
    </row>
    <row r="399" spans="1:6" ht="12.75">
      <c r="A399" s="87"/>
      <c r="B399" s="87" t="s">
        <v>666</v>
      </c>
      <c r="C399" s="90">
        <v>2387</v>
      </c>
      <c r="D399" s="87" t="s">
        <v>582</v>
      </c>
      <c r="E399" s="180" t="s">
        <v>543</v>
      </c>
      <c r="F399" s="206">
        <v>39</v>
      </c>
    </row>
    <row r="400" spans="1:6" ht="12.75">
      <c r="A400" s="87">
        <f>A398+1</f>
        <v>11</v>
      </c>
      <c r="B400" s="87" t="s">
        <v>669</v>
      </c>
      <c r="C400" s="90">
        <v>2558</v>
      </c>
      <c r="D400" s="87" t="s">
        <v>49</v>
      </c>
      <c r="E400" s="180" t="s">
        <v>531</v>
      </c>
      <c r="F400" s="206">
        <v>1469</v>
      </c>
    </row>
    <row r="401" spans="1:6" ht="12.75">
      <c r="A401" s="87">
        <f t="shared" si="7"/>
        <v>12</v>
      </c>
      <c r="B401" s="87" t="s">
        <v>669</v>
      </c>
      <c r="C401" s="90">
        <v>2559</v>
      </c>
      <c r="D401" s="176" t="s">
        <v>538</v>
      </c>
      <c r="E401" s="180" t="s">
        <v>539</v>
      </c>
      <c r="F401" s="206">
        <v>1131</v>
      </c>
    </row>
    <row r="402" spans="1:6" ht="12.75">
      <c r="A402" s="87"/>
      <c r="B402" s="87" t="s">
        <v>676</v>
      </c>
      <c r="C402" s="90">
        <v>2692</v>
      </c>
      <c r="D402" s="87" t="s">
        <v>554</v>
      </c>
      <c r="E402" s="228" t="s">
        <v>562</v>
      </c>
      <c r="F402" s="201">
        <v>269</v>
      </c>
    </row>
    <row r="403" spans="1:6" ht="12.75">
      <c r="A403" s="87">
        <f>A401+1</f>
        <v>13</v>
      </c>
      <c r="B403" s="229" t="s">
        <v>703</v>
      </c>
      <c r="C403" s="207">
        <v>2708</v>
      </c>
      <c r="D403" s="87" t="s">
        <v>554</v>
      </c>
      <c r="E403" s="228" t="s">
        <v>562</v>
      </c>
      <c r="F403" s="230">
        <v>2232</v>
      </c>
    </row>
    <row r="404" spans="1:6" ht="12.75">
      <c r="A404" s="87"/>
      <c r="B404" s="229" t="s">
        <v>708</v>
      </c>
      <c r="C404" s="207">
        <v>2718</v>
      </c>
      <c r="D404" s="87" t="s">
        <v>554</v>
      </c>
      <c r="E404" s="228" t="s">
        <v>562</v>
      </c>
      <c r="F404" s="230">
        <v>324</v>
      </c>
    </row>
    <row r="405" spans="1:6" ht="12.75">
      <c r="A405" s="91" t="s">
        <v>697</v>
      </c>
      <c r="B405" s="91"/>
      <c r="C405" s="91"/>
      <c r="D405" s="91"/>
      <c r="E405" s="91"/>
      <c r="F405" s="208">
        <f>SUM(F389:F404)</f>
        <v>169701</v>
      </c>
    </row>
    <row r="406" spans="1:6" ht="12.75">
      <c r="A406" s="91" t="s">
        <v>678</v>
      </c>
      <c r="B406" s="91"/>
      <c r="C406" s="87"/>
      <c r="D406" s="87"/>
      <c r="E406" s="87"/>
      <c r="F406" s="206">
        <v>580</v>
      </c>
    </row>
    <row r="407" spans="1:6" ht="12.75">
      <c r="A407" s="91"/>
      <c r="B407" s="91" t="s">
        <v>584</v>
      </c>
      <c r="F407" s="201">
        <f>F388+F405-F406</f>
        <v>501709</v>
      </c>
    </row>
  </sheetData>
  <mergeCells count="8">
    <mergeCell ref="B138:C138"/>
    <mergeCell ref="B171:C171"/>
    <mergeCell ref="B209:C209"/>
    <mergeCell ref="B246:C246"/>
    <mergeCell ref="A280:B280"/>
    <mergeCell ref="A312:B312"/>
    <mergeCell ref="A349:B349"/>
    <mergeCell ref="A388:B38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6384" width="9.140625" style="9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4">
      <selection activeCell="A71" sqref="A71:A72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>
      <c r="A2" s="11"/>
      <c r="B2" s="11"/>
      <c r="C2" s="11"/>
      <c r="D2" s="11"/>
      <c r="E2" s="11"/>
      <c r="F2" s="11"/>
    </row>
    <row r="3" spans="1:6" ht="12.75">
      <c r="A3" s="12" t="s">
        <v>12</v>
      </c>
      <c r="B3" s="11"/>
      <c r="C3" s="13"/>
      <c r="D3" s="13"/>
      <c r="E3" s="11"/>
      <c r="F3" s="11"/>
    </row>
    <row r="4" spans="2:6" ht="12.75">
      <c r="B4" s="11"/>
      <c r="C4" s="11"/>
      <c r="D4" s="11"/>
      <c r="E4" s="11"/>
      <c r="F4" s="11"/>
    </row>
    <row r="5" spans="2:6" ht="12.75">
      <c r="B5" s="11"/>
      <c r="C5" s="11"/>
      <c r="D5" s="11"/>
      <c r="E5" s="11"/>
      <c r="F5" s="11"/>
    </row>
    <row r="6" spans="2:6" ht="12.75">
      <c r="B6" s="11"/>
      <c r="C6" s="11"/>
      <c r="D6" s="11"/>
      <c r="E6" s="11"/>
      <c r="F6" s="11"/>
    </row>
    <row r="7" spans="1:6" ht="12.75">
      <c r="A7" s="50" t="s">
        <v>13</v>
      </c>
      <c r="B7" s="51"/>
      <c r="C7" s="52"/>
      <c r="D7" s="51"/>
      <c r="E7" s="52"/>
      <c r="F7" s="52"/>
    </row>
    <row r="8" spans="1:6" ht="12.75">
      <c r="A8" s="50" t="s">
        <v>14</v>
      </c>
      <c r="B8" s="51"/>
      <c r="C8" s="52"/>
      <c r="D8" s="51"/>
      <c r="E8" s="52"/>
      <c r="F8" s="51"/>
    </row>
    <row r="9" spans="1:6" ht="12.75">
      <c r="A9" s="52"/>
      <c r="B9" s="51"/>
      <c r="C9" s="52"/>
      <c r="D9" s="52"/>
      <c r="E9" s="52"/>
      <c r="F9" s="52"/>
    </row>
    <row r="10" spans="1:6" ht="12.75">
      <c r="A10" s="52"/>
      <c r="B10" s="53"/>
      <c r="C10" s="39" t="s">
        <v>47</v>
      </c>
      <c r="D10" s="4" t="s">
        <v>18</v>
      </c>
      <c r="E10" s="52"/>
      <c r="F10" s="52"/>
    </row>
    <row r="11" spans="1:6" ht="12.75">
      <c r="A11" s="52"/>
      <c r="B11" s="52"/>
      <c r="C11" s="52"/>
      <c r="D11" s="52"/>
      <c r="E11" s="52"/>
      <c r="F11" s="52"/>
    </row>
    <row r="12" spans="1:6" ht="51">
      <c r="A12" s="54" t="s">
        <v>6</v>
      </c>
      <c r="B12" s="54" t="s">
        <v>7</v>
      </c>
      <c r="C12" s="55" t="s">
        <v>8</v>
      </c>
      <c r="D12" s="54" t="s">
        <v>15</v>
      </c>
      <c r="E12" s="54" t="s">
        <v>16</v>
      </c>
      <c r="F12" s="56" t="s">
        <v>17</v>
      </c>
    </row>
    <row r="13" spans="1:6" ht="14.25">
      <c r="A13" s="57">
        <v>1</v>
      </c>
      <c r="B13" s="58">
        <v>42422</v>
      </c>
      <c r="C13" s="59">
        <v>1756</v>
      </c>
      <c r="D13" s="60" t="s">
        <v>49</v>
      </c>
      <c r="E13" s="61" t="s">
        <v>50</v>
      </c>
      <c r="F13" s="62">
        <v>200</v>
      </c>
    </row>
    <row r="14" spans="1:6" ht="14.25">
      <c r="A14" s="57">
        <v>2</v>
      </c>
      <c r="B14" s="58">
        <v>42422</v>
      </c>
      <c r="C14" s="59">
        <v>1762</v>
      </c>
      <c r="D14" s="60" t="s">
        <v>49</v>
      </c>
      <c r="E14" s="61" t="s">
        <v>51</v>
      </c>
      <c r="F14" s="62">
        <v>150</v>
      </c>
    </row>
    <row r="15" spans="1:6" ht="14.25">
      <c r="A15" s="57">
        <v>3</v>
      </c>
      <c r="B15" s="58">
        <v>42422</v>
      </c>
      <c r="C15" s="59">
        <v>1805</v>
      </c>
      <c r="D15" s="63" t="s">
        <v>48</v>
      </c>
      <c r="E15" s="61" t="s">
        <v>52</v>
      </c>
      <c r="F15" s="62">
        <v>1250</v>
      </c>
    </row>
    <row r="16" spans="1:6" ht="14.25">
      <c r="A16" s="57">
        <v>4</v>
      </c>
      <c r="B16" s="58">
        <v>42422</v>
      </c>
      <c r="C16" s="64">
        <v>1803</v>
      </c>
      <c r="D16" s="63" t="s">
        <v>48</v>
      </c>
      <c r="E16" s="61" t="s">
        <v>53</v>
      </c>
      <c r="F16" s="62">
        <v>1000</v>
      </c>
    </row>
    <row r="17" spans="1:256" ht="14.25">
      <c r="A17" s="57">
        <v>5</v>
      </c>
      <c r="B17" s="58">
        <v>42422</v>
      </c>
      <c r="C17" s="59">
        <v>1770</v>
      </c>
      <c r="D17" s="63" t="s">
        <v>48</v>
      </c>
      <c r="E17" s="61" t="s">
        <v>54</v>
      </c>
      <c r="F17" s="62">
        <v>2158.84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57">
        <v>6</v>
      </c>
      <c r="B18" s="58">
        <v>42422</v>
      </c>
      <c r="C18" s="59">
        <v>1760</v>
      </c>
      <c r="D18" s="60" t="s">
        <v>49</v>
      </c>
      <c r="E18" s="61" t="s">
        <v>55</v>
      </c>
      <c r="F18" s="62">
        <v>150</v>
      </c>
    </row>
    <row r="19" spans="1:6" ht="14.25">
      <c r="A19" s="57">
        <v>7</v>
      </c>
      <c r="B19" s="58">
        <v>42422</v>
      </c>
      <c r="C19" s="59">
        <v>1759</v>
      </c>
      <c r="D19" s="60" t="s">
        <v>49</v>
      </c>
      <c r="E19" s="61" t="s">
        <v>56</v>
      </c>
      <c r="F19" s="62">
        <v>30</v>
      </c>
    </row>
    <row r="20" spans="1:6" ht="14.25">
      <c r="A20" s="57">
        <v>8</v>
      </c>
      <c r="B20" s="58">
        <v>42422</v>
      </c>
      <c r="C20" s="59">
        <v>1757</v>
      </c>
      <c r="D20" s="60" t="s">
        <v>49</v>
      </c>
      <c r="E20" s="61" t="s">
        <v>57</v>
      </c>
      <c r="F20" s="62">
        <v>100</v>
      </c>
    </row>
    <row r="21" spans="1:6" ht="14.25">
      <c r="A21" s="57">
        <v>9</v>
      </c>
      <c r="B21" s="58">
        <v>42422</v>
      </c>
      <c r="C21" s="59">
        <v>1763</v>
      </c>
      <c r="D21" s="60" t="s">
        <v>49</v>
      </c>
      <c r="E21" s="61" t="s">
        <v>58</v>
      </c>
      <c r="F21" s="62">
        <v>150</v>
      </c>
    </row>
    <row r="22" spans="1:6" ht="14.25">
      <c r="A22" s="57">
        <v>10</v>
      </c>
      <c r="B22" s="58">
        <v>42422</v>
      </c>
      <c r="C22" s="59">
        <v>1764</v>
      </c>
      <c r="D22" s="60" t="s">
        <v>49</v>
      </c>
      <c r="E22" s="61" t="s">
        <v>59</v>
      </c>
      <c r="F22" s="62">
        <v>150</v>
      </c>
    </row>
    <row r="23" spans="1:6" ht="14.25">
      <c r="A23" s="57">
        <v>11</v>
      </c>
      <c r="B23" s="58">
        <v>42422</v>
      </c>
      <c r="C23" s="59">
        <v>1765</v>
      </c>
      <c r="D23" s="60" t="s">
        <v>49</v>
      </c>
      <c r="E23" s="61" t="s">
        <v>60</v>
      </c>
      <c r="F23" s="62">
        <v>50</v>
      </c>
    </row>
    <row r="24" spans="1:6" ht="14.25">
      <c r="A24" s="57">
        <v>12</v>
      </c>
      <c r="B24" s="58">
        <v>42422</v>
      </c>
      <c r="C24" s="59">
        <v>1766</v>
      </c>
      <c r="D24" s="60" t="s">
        <v>49</v>
      </c>
      <c r="E24" s="61" t="s">
        <v>61</v>
      </c>
      <c r="F24" s="62">
        <v>50</v>
      </c>
    </row>
    <row r="25" spans="1:6" ht="14.25">
      <c r="A25" s="57">
        <v>13</v>
      </c>
      <c r="B25" s="58">
        <v>42422</v>
      </c>
      <c r="C25" s="59">
        <v>1767</v>
      </c>
      <c r="D25" s="60" t="s">
        <v>49</v>
      </c>
      <c r="E25" s="61" t="s">
        <v>62</v>
      </c>
      <c r="F25" s="62">
        <v>100</v>
      </c>
    </row>
    <row r="26" spans="1:6" ht="14.25">
      <c r="A26" s="57">
        <v>14</v>
      </c>
      <c r="B26" s="58">
        <v>42422</v>
      </c>
      <c r="C26" s="59">
        <v>1810</v>
      </c>
      <c r="D26" s="63" t="s">
        <v>63</v>
      </c>
      <c r="E26" s="61" t="s">
        <v>64</v>
      </c>
      <c r="F26" s="62">
        <v>129754.35</v>
      </c>
    </row>
    <row r="27" spans="1:6" ht="14.25">
      <c r="A27" s="57">
        <v>15</v>
      </c>
      <c r="B27" s="58">
        <v>42422</v>
      </c>
      <c r="C27" s="59">
        <v>1758</v>
      </c>
      <c r="D27" s="60" t="s">
        <v>49</v>
      </c>
      <c r="E27" s="61" t="s">
        <v>65</v>
      </c>
      <c r="F27" s="62">
        <v>50</v>
      </c>
    </row>
    <row r="28" spans="1:6" ht="14.25">
      <c r="A28" s="57">
        <v>16</v>
      </c>
      <c r="B28" s="58">
        <v>42422</v>
      </c>
      <c r="C28" s="59">
        <v>1761</v>
      </c>
      <c r="D28" s="60" t="s">
        <v>49</v>
      </c>
      <c r="E28" s="61" t="s">
        <v>66</v>
      </c>
      <c r="F28" s="62">
        <v>100</v>
      </c>
    </row>
    <row r="29" spans="1:6" ht="14.25">
      <c r="A29" s="57">
        <v>17</v>
      </c>
      <c r="B29" s="58">
        <v>42422</v>
      </c>
      <c r="C29" s="59">
        <v>1802</v>
      </c>
      <c r="D29" s="63" t="s">
        <v>48</v>
      </c>
      <c r="E29" s="61" t="s">
        <v>67</v>
      </c>
      <c r="F29" s="62">
        <v>300</v>
      </c>
    </row>
    <row r="30" spans="1:6" ht="14.25">
      <c r="A30" s="57">
        <v>18</v>
      </c>
      <c r="B30" s="58">
        <v>42422</v>
      </c>
      <c r="C30" s="59">
        <v>1804</v>
      </c>
      <c r="D30" s="63" t="s">
        <v>48</v>
      </c>
      <c r="E30" s="61" t="s">
        <v>68</v>
      </c>
      <c r="F30" s="62">
        <v>1000</v>
      </c>
    </row>
    <row r="31" spans="1:6" ht="14.25">
      <c r="A31" s="57">
        <v>19</v>
      </c>
      <c r="B31" s="58">
        <v>42422</v>
      </c>
      <c r="C31" s="59">
        <v>1806</v>
      </c>
      <c r="D31" s="63" t="s">
        <v>48</v>
      </c>
      <c r="E31" s="61" t="s">
        <v>69</v>
      </c>
      <c r="F31" s="62">
        <v>800.3</v>
      </c>
    </row>
    <row r="32" spans="1:6" ht="14.25">
      <c r="A32" s="57">
        <v>20</v>
      </c>
      <c r="B32" s="58">
        <v>42423</v>
      </c>
      <c r="C32" s="59">
        <v>1813</v>
      </c>
      <c r="D32" s="63" t="s">
        <v>48</v>
      </c>
      <c r="E32" s="61" t="s">
        <v>70</v>
      </c>
      <c r="F32" s="62">
        <v>100</v>
      </c>
    </row>
    <row r="33" spans="1:6" ht="14.25">
      <c r="A33" s="57">
        <v>21</v>
      </c>
      <c r="B33" s="58">
        <v>42424</v>
      </c>
      <c r="C33" s="59">
        <v>1873</v>
      </c>
      <c r="D33" s="60" t="s">
        <v>49</v>
      </c>
      <c r="E33" s="61" t="s">
        <v>71</v>
      </c>
      <c r="F33" s="62">
        <v>20973</v>
      </c>
    </row>
    <row r="34" spans="1:6" ht="14.25">
      <c r="A34" s="57">
        <v>22</v>
      </c>
      <c r="B34" s="58">
        <v>42424</v>
      </c>
      <c r="C34" s="59">
        <v>1735</v>
      </c>
      <c r="D34" s="60" t="s">
        <v>49</v>
      </c>
      <c r="E34" s="61" t="s">
        <v>72</v>
      </c>
      <c r="F34" s="62">
        <v>30</v>
      </c>
    </row>
    <row r="35" spans="1:6" ht="14.25">
      <c r="A35" s="57">
        <v>23</v>
      </c>
      <c r="B35" s="58">
        <v>42425</v>
      </c>
      <c r="C35" s="59">
        <v>1822</v>
      </c>
      <c r="D35" s="60" t="s">
        <v>49</v>
      </c>
      <c r="E35" s="61" t="s">
        <v>73</v>
      </c>
      <c r="F35" s="62">
        <v>70</v>
      </c>
    </row>
    <row r="36" spans="1:6" ht="14.25">
      <c r="A36" s="57">
        <v>24</v>
      </c>
      <c r="B36" s="58">
        <v>42425</v>
      </c>
      <c r="C36" s="59">
        <v>1894</v>
      </c>
      <c r="D36" s="63" t="s">
        <v>48</v>
      </c>
      <c r="E36" s="61" t="s">
        <v>74</v>
      </c>
      <c r="F36" s="62">
        <v>1000</v>
      </c>
    </row>
    <row r="37" spans="1:6" ht="14.25">
      <c r="A37" s="57">
        <v>25</v>
      </c>
      <c r="B37" s="58">
        <v>42425</v>
      </c>
      <c r="C37" s="59">
        <v>1818</v>
      </c>
      <c r="D37" s="60" t="s">
        <v>49</v>
      </c>
      <c r="E37" s="61" t="s">
        <v>75</v>
      </c>
      <c r="F37" s="62">
        <v>100</v>
      </c>
    </row>
    <row r="38" spans="1:6" ht="14.25">
      <c r="A38" s="57">
        <v>26</v>
      </c>
      <c r="B38" s="58">
        <v>42425</v>
      </c>
      <c r="C38" s="59">
        <v>1812</v>
      </c>
      <c r="D38" s="63" t="s">
        <v>48</v>
      </c>
      <c r="E38" s="61" t="s">
        <v>76</v>
      </c>
      <c r="F38" s="62">
        <v>1000</v>
      </c>
    </row>
    <row r="39" spans="1:6" ht="14.25">
      <c r="A39" s="57">
        <v>27</v>
      </c>
      <c r="B39" s="58">
        <v>42425</v>
      </c>
      <c r="C39" s="59">
        <v>1824</v>
      </c>
      <c r="D39" s="60" t="s">
        <v>49</v>
      </c>
      <c r="E39" s="61" t="s">
        <v>77</v>
      </c>
      <c r="F39" s="62">
        <v>10</v>
      </c>
    </row>
    <row r="40" spans="1:6" ht="14.25">
      <c r="A40" s="57">
        <v>28</v>
      </c>
      <c r="B40" s="58">
        <v>42425</v>
      </c>
      <c r="C40" s="59">
        <v>1823</v>
      </c>
      <c r="D40" s="60" t="s">
        <v>49</v>
      </c>
      <c r="E40" s="61" t="s">
        <v>78</v>
      </c>
      <c r="F40" s="62">
        <v>20</v>
      </c>
    </row>
    <row r="41" spans="1:6" ht="14.25">
      <c r="A41" s="57">
        <v>29</v>
      </c>
      <c r="B41" s="58">
        <v>42425</v>
      </c>
      <c r="C41" s="59">
        <v>1816</v>
      </c>
      <c r="D41" s="60" t="s">
        <v>49</v>
      </c>
      <c r="E41" s="61" t="s">
        <v>79</v>
      </c>
      <c r="F41" s="62">
        <v>200</v>
      </c>
    </row>
    <row r="42" spans="1:6" ht="14.25">
      <c r="A42" s="57">
        <v>30</v>
      </c>
      <c r="B42" s="58">
        <v>42425</v>
      </c>
      <c r="C42" s="59">
        <v>1817</v>
      </c>
      <c r="D42" s="60" t="s">
        <v>49</v>
      </c>
      <c r="E42" s="61" t="s">
        <v>80</v>
      </c>
      <c r="F42" s="62">
        <v>50</v>
      </c>
    </row>
    <row r="43" spans="1:6" ht="14.25">
      <c r="A43" s="57">
        <v>31</v>
      </c>
      <c r="B43" s="58">
        <v>42425</v>
      </c>
      <c r="C43" s="59">
        <v>1819</v>
      </c>
      <c r="D43" s="60" t="s">
        <v>49</v>
      </c>
      <c r="E43" s="61" t="s">
        <v>81</v>
      </c>
      <c r="F43" s="62">
        <v>30</v>
      </c>
    </row>
    <row r="44" spans="1:6" ht="14.25">
      <c r="A44" s="57">
        <v>32</v>
      </c>
      <c r="B44" s="58">
        <v>42425</v>
      </c>
      <c r="C44" s="59">
        <v>1883</v>
      </c>
      <c r="D44" s="63" t="s">
        <v>63</v>
      </c>
      <c r="E44" s="61" t="s">
        <v>82</v>
      </c>
      <c r="F44" s="62">
        <v>9371.88</v>
      </c>
    </row>
    <row r="45" spans="1:6" ht="14.25">
      <c r="A45" s="57">
        <v>33</v>
      </c>
      <c r="B45" s="58">
        <v>42425</v>
      </c>
      <c r="C45" s="59">
        <v>1827</v>
      </c>
      <c r="D45" s="63" t="s">
        <v>48</v>
      </c>
      <c r="E45" s="61" t="s">
        <v>83</v>
      </c>
      <c r="F45" s="62">
        <v>1000</v>
      </c>
    </row>
    <row r="46" spans="1:6" ht="14.25">
      <c r="A46" s="57">
        <v>34</v>
      </c>
      <c r="B46" s="58">
        <v>42425</v>
      </c>
      <c r="C46" s="59">
        <v>1828</v>
      </c>
      <c r="D46" s="63" t="s">
        <v>48</v>
      </c>
      <c r="E46" s="61" t="s">
        <v>84</v>
      </c>
      <c r="F46" s="62">
        <v>1000</v>
      </c>
    </row>
    <row r="47" spans="1:6" ht="14.25">
      <c r="A47" s="57">
        <v>35</v>
      </c>
      <c r="B47" s="58">
        <v>42425</v>
      </c>
      <c r="C47" s="59">
        <v>1820</v>
      </c>
      <c r="D47" s="63" t="s">
        <v>63</v>
      </c>
      <c r="E47" s="61" t="s">
        <v>85</v>
      </c>
      <c r="F47" s="62">
        <v>68</v>
      </c>
    </row>
    <row r="48" spans="1:6" ht="14.25">
      <c r="A48" s="57">
        <v>36</v>
      </c>
      <c r="B48" s="58">
        <v>42425</v>
      </c>
      <c r="C48" s="59">
        <v>1821</v>
      </c>
      <c r="D48" s="60" t="s">
        <v>49</v>
      </c>
      <c r="E48" s="61" t="s">
        <v>86</v>
      </c>
      <c r="F48" s="62">
        <v>100</v>
      </c>
    </row>
    <row r="49" spans="1:6" ht="14.25">
      <c r="A49" s="57">
        <v>37</v>
      </c>
      <c r="B49" s="58">
        <v>42425</v>
      </c>
      <c r="C49" s="59">
        <v>1815</v>
      </c>
      <c r="D49" s="63" t="s">
        <v>48</v>
      </c>
      <c r="E49" s="61" t="s">
        <v>87</v>
      </c>
      <c r="F49" s="62">
        <v>900</v>
      </c>
    </row>
    <row r="50" spans="1:6" ht="14.25">
      <c r="A50" s="57">
        <v>38</v>
      </c>
      <c r="B50" s="58">
        <v>42426</v>
      </c>
      <c r="C50" s="59">
        <v>1876</v>
      </c>
      <c r="D50" s="63" t="s">
        <v>48</v>
      </c>
      <c r="E50" s="61" t="s">
        <v>88</v>
      </c>
      <c r="F50" s="62">
        <v>505.24</v>
      </c>
    </row>
    <row r="51" spans="1:6" ht="14.25">
      <c r="A51" s="57">
        <v>39</v>
      </c>
      <c r="B51" s="58">
        <v>42426</v>
      </c>
      <c r="C51" s="59">
        <v>1875</v>
      </c>
      <c r="D51" s="60" t="s">
        <v>49</v>
      </c>
      <c r="E51" s="61" t="s">
        <v>89</v>
      </c>
      <c r="F51" s="62">
        <v>100</v>
      </c>
    </row>
    <row r="52" spans="1:6" ht="14.25">
      <c r="A52" s="57">
        <v>40</v>
      </c>
      <c r="B52" s="58">
        <v>42426</v>
      </c>
      <c r="C52" s="59">
        <v>1874</v>
      </c>
      <c r="D52" s="60" t="s">
        <v>49</v>
      </c>
      <c r="E52" s="61" t="s">
        <v>90</v>
      </c>
      <c r="F52" s="62">
        <v>50</v>
      </c>
    </row>
    <row r="53" spans="1:6" ht="14.25">
      <c r="A53" s="57">
        <v>41</v>
      </c>
      <c r="B53" s="58">
        <v>42426</v>
      </c>
      <c r="C53" s="59">
        <v>1889</v>
      </c>
      <c r="D53" s="60" t="s">
        <v>49</v>
      </c>
      <c r="E53" s="61" t="s">
        <v>91</v>
      </c>
      <c r="F53" s="62">
        <v>30</v>
      </c>
    </row>
    <row r="54" spans="1:6" ht="14.25">
      <c r="A54" s="57">
        <v>42</v>
      </c>
      <c r="B54" s="58">
        <v>42426</v>
      </c>
      <c r="C54" s="59">
        <v>1902</v>
      </c>
      <c r="D54" s="60" t="s">
        <v>49</v>
      </c>
      <c r="E54" s="61" t="s">
        <v>92</v>
      </c>
      <c r="F54" s="62">
        <v>3146</v>
      </c>
    </row>
    <row r="55" spans="1:6" ht="14.25">
      <c r="A55" s="57">
        <v>43</v>
      </c>
      <c r="B55" s="58">
        <v>42426</v>
      </c>
      <c r="C55" s="59">
        <v>1903</v>
      </c>
      <c r="D55" s="60" t="s">
        <v>93</v>
      </c>
      <c r="E55" s="61" t="s">
        <v>94</v>
      </c>
      <c r="F55" s="62">
        <v>123000</v>
      </c>
    </row>
    <row r="56" spans="1:6" ht="14.25">
      <c r="A56" s="57">
        <v>44</v>
      </c>
      <c r="B56" s="58">
        <v>42426</v>
      </c>
      <c r="C56" s="59">
        <v>1905</v>
      </c>
      <c r="D56" s="63" t="s">
        <v>48</v>
      </c>
      <c r="E56" s="61" t="s">
        <v>95</v>
      </c>
      <c r="F56" s="62">
        <v>6731.2</v>
      </c>
    </row>
    <row r="57" spans="1:6" ht="14.25">
      <c r="A57" s="57">
        <v>45</v>
      </c>
      <c r="B57" s="58">
        <v>42426</v>
      </c>
      <c r="C57" s="59">
        <v>1899</v>
      </c>
      <c r="D57" s="63" t="s">
        <v>48</v>
      </c>
      <c r="E57" s="61" t="s">
        <v>96</v>
      </c>
      <c r="F57" s="62">
        <v>390</v>
      </c>
    </row>
    <row r="58" spans="1:6" ht="14.25">
      <c r="A58" s="57">
        <v>46</v>
      </c>
      <c r="B58" s="58">
        <v>42426</v>
      </c>
      <c r="C58" s="59">
        <v>1898</v>
      </c>
      <c r="D58" s="63" t="s">
        <v>63</v>
      </c>
      <c r="E58" s="61" t="s">
        <v>97</v>
      </c>
      <c r="F58" s="62">
        <v>5580</v>
      </c>
    </row>
    <row r="59" spans="1:6" ht="14.25">
      <c r="A59" s="57">
        <v>47</v>
      </c>
      <c r="B59" s="58">
        <v>42426</v>
      </c>
      <c r="C59" s="59">
        <v>1897</v>
      </c>
      <c r="D59" s="63" t="s">
        <v>48</v>
      </c>
      <c r="E59" s="61" t="s">
        <v>98</v>
      </c>
      <c r="F59" s="62">
        <v>3000</v>
      </c>
    </row>
    <row r="60" spans="1:6" ht="14.25">
      <c r="A60" s="57">
        <v>48</v>
      </c>
      <c r="B60" s="58">
        <v>42426</v>
      </c>
      <c r="C60" s="59">
        <v>1892</v>
      </c>
      <c r="D60" s="60" t="s">
        <v>93</v>
      </c>
      <c r="E60" s="61" t="s">
        <v>94</v>
      </c>
      <c r="F60" s="62">
        <v>1000</v>
      </c>
    </row>
    <row r="61" spans="1:6" ht="14.25">
      <c r="A61" s="57">
        <v>49</v>
      </c>
      <c r="B61" s="58">
        <v>42426</v>
      </c>
      <c r="C61" s="59">
        <v>1888</v>
      </c>
      <c r="D61" s="63" t="s">
        <v>48</v>
      </c>
      <c r="E61" s="61" t="s">
        <v>99</v>
      </c>
      <c r="F61" s="62">
        <v>500</v>
      </c>
    </row>
    <row r="62" spans="1:6" ht="14.25">
      <c r="A62" s="57">
        <v>50</v>
      </c>
      <c r="B62" s="58">
        <v>42426</v>
      </c>
      <c r="C62" s="59">
        <v>1887</v>
      </c>
      <c r="D62" s="63" t="s">
        <v>48</v>
      </c>
      <c r="E62" s="61" t="s">
        <v>100</v>
      </c>
      <c r="F62" s="62">
        <v>2000</v>
      </c>
    </row>
    <row r="63" spans="1:6" ht="14.25">
      <c r="A63" s="57">
        <v>51</v>
      </c>
      <c r="B63" s="58">
        <v>42426</v>
      </c>
      <c r="C63" s="59">
        <v>1879</v>
      </c>
      <c r="D63" s="63" t="s">
        <v>48</v>
      </c>
      <c r="E63" s="61" t="s">
        <v>101</v>
      </c>
      <c r="F63" s="62">
        <v>1345.95</v>
      </c>
    </row>
    <row r="64" spans="1:6" ht="14.25">
      <c r="A64" s="57">
        <v>52</v>
      </c>
      <c r="B64" s="58">
        <v>42426</v>
      </c>
      <c r="C64" s="59">
        <v>1880</v>
      </c>
      <c r="D64" s="63" t="s">
        <v>48</v>
      </c>
      <c r="E64" s="61" t="s">
        <v>101</v>
      </c>
      <c r="F64" s="62">
        <v>1345.95</v>
      </c>
    </row>
    <row r="65" spans="1:6" ht="14.25">
      <c r="A65" s="57">
        <v>53</v>
      </c>
      <c r="B65" s="58">
        <v>42426</v>
      </c>
      <c r="C65" s="59">
        <v>1884</v>
      </c>
      <c r="D65" s="63" t="s">
        <v>48</v>
      </c>
      <c r="E65" s="61" t="s">
        <v>102</v>
      </c>
      <c r="F65" s="62">
        <v>1000</v>
      </c>
    </row>
    <row r="66" spans="1:6" ht="14.25">
      <c r="A66" s="57">
        <v>54</v>
      </c>
      <c r="B66" s="58">
        <v>42426</v>
      </c>
      <c r="C66" s="59">
        <v>1886</v>
      </c>
      <c r="D66" s="63" t="s">
        <v>63</v>
      </c>
      <c r="E66" s="61" t="s">
        <v>103</v>
      </c>
      <c r="F66" s="62">
        <v>2840</v>
      </c>
    </row>
    <row r="67" spans="1:6" ht="14.25">
      <c r="A67" s="57">
        <v>55</v>
      </c>
      <c r="B67" s="58">
        <v>42426</v>
      </c>
      <c r="C67" s="59">
        <v>1885</v>
      </c>
      <c r="D67" s="63" t="s">
        <v>63</v>
      </c>
      <c r="E67" s="61" t="s">
        <v>104</v>
      </c>
      <c r="F67" s="62">
        <v>17864.3</v>
      </c>
    </row>
    <row r="68" spans="1:6" ht="14.25">
      <c r="A68" s="65">
        <v>56</v>
      </c>
      <c r="B68" s="58">
        <v>42426</v>
      </c>
      <c r="C68" s="66">
        <v>1878</v>
      </c>
      <c r="D68" s="63" t="s">
        <v>48</v>
      </c>
      <c r="E68" s="61" t="s">
        <v>105</v>
      </c>
      <c r="F68" s="67">
        <v>2016.7</v>
      </c>
    </row>
    <row r="69" spans="1:6" ht="14.25">
      <c r="A69" s="65">
        <v>57</v>
      </c>
      <c r="B69" s="58">
        <v>42426</v>
      </c>
      <c r="C69" s="66">
        <v>1877</v>
      </c>
      <c r="D69" s="63" t="s">
        <v>48</v>
      </c>
      <c r="E69" s="61" t="s">
        <v>106</v>
      </c>
      <c r="F69" s="67">
        <v>1000</v>
      </c>
    </row>
    <row r="70" spans="1:6" ht="14.25">
      <c r="A70" s="65">
        <v>58</v>
      </c>
      <c r="B70" s="58">
        <v>42423</v>
      </c>
      <c r="C70" s="66">
        <v>1814</v>
      </c>
      <c r="D70" s="60" t="s">
        <v>107</v>
      </c>
      <c r="E70" s="61" t="s">
        <v>108</v>
      </c>
      <c r="F70" s="67">
        <v>850</v>
      </c>
    </row>
    <row r="71" spans="1:6" ht="14.25">
      <c r="A71" s="65"/>
      <c r="B71" s="58"/>
      <c r="C71" s="66"/>
      <c r="D71" s="60"/>
      <c r="E71" s="61"/>
      <c r="F71" s="67"/>
    </row>
    <row r="72" spans="1:6" ht="14.25">
      <c r="A72" s="65"/>
      <c r="B72" s="58"/>
      <c r="C72" s="66"/>
      <c r="D72" s="60"/>
      <c r="E72" s="61"/>
      <c r="F72" s="67"/>
    </row>
    <row r="73" spans="1:6" ht="15.75">
      <c r="A73" s="57"/>
      <c r="B73" s="68" t="s">
        <v>5</v>
      </c>
      <c r="C73" s="59"/>
      <c r="D73" s="69"/>
      <c r="E73" s="61"/>
      <c r="F73" s="70">
        <f>SUM(F13:F72)</f>
        <v>347861.71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cornelia</cp:lastModifiedBy>
  <cp:lastPrinted>2016-03-01T14:40:49Z</cp:lastPrinted>
  <dcterms:created xsi:type="dcterms:W3CDTF">2016-01-19T13:06:09Z</dcterms:created>
  <dcterms:modified xsi:type="dcterms:W3CDTF">2016-04-05T12:44:50Z</dcterms:modified>
  <cp:category/>
  <cp:version/>
  <cp:contentType/>
  <cp:contentStatus/>
</cp:coreProperties>
</file>